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GERIO REGINATO ME\2024+CREDENCIAMENTO +CIRENOR+\TRABALHOS\VILA LÂNGARO\PAVIMENTAÇÃO DISTRITO INDUSTRIAL\PAVIMENTA+AJUSTE 2026+\21.01.2026\PDFs\"/>
    </mc:Choice>
  </mc:AlternateContent>
  <xr:revisionPtr revIDLastSave="0" documentId="13_ncr:1_{10457925-BF4A-4C9A-A58B-B6973C73432A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ORÇ" sheetId="5" r:id="rId1"/>
    <sheet name="CPUS" sheetId="16" r:id="rId2"/>
    <sheet name="Cotação ANP" sheetId="23" r:id="rId3"/>
    <sheet name="CRONO" sheetId="13" r:id="rId4"/>
    <sheet name="BDI" sheetId="9" r:id="rId5"/>
    <sheet name="Encargos" sheetId="26" r:id="rId6"/>
    <sheet name="BDI DIF." sheetId="33" r:id="rId7"/>
    <sheet name="SICRO01-24 NDES" sheetId="32" r:id="rId8"/>
    <sheet name="MEMÓRIA DE CÁLCULO" sheetId="3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_OUT98" localSheetId="6" hidden="1">{#N/A,#N/A,TRUE,"Serviços"}</definedName>
    <definedName name="_____________OUT98" hidden="1">{#N/A,#N/A,TRUE,"Serviços"}</definedName>
    <definedName name="____________OUT98" localSheetId="6" hidden="1">{#N/A,#N/A,TRUE,"Serviços"}</definedName>
    <definedName name="____________OUT98" hidden="1">{#N/A,#N/A,TRUE,"Serviços"}</definedName>
    <definedName name="____________OUT988" localSheetId="6" hidden="1">{#N/A,#N/A,TRUE,"Serviços"}</definedName>
    <definedName name="____________OUT988" hidden="1">{#N/A,#N/A,TRUE,"Serviços"}</definedName>
    <definedName name="___________OUT98" localSheetId="6" hidden="1">{#N/A,#N/A,TRUE,"Serviços"}</definedName>
    <definedName name="___________OUT98" hidden="1">{#N/A,#N/A,TRUE,"Serviços"}</definedName>
    <definedName name="___________OUT988" localSheetId="6" hidden="1">{#N/A,#N/A,TRUE,"Serviços"}</definedName>
    <definedName name="___________OUT988" hidden="1">{#N/A,#N/A,TRUE,"Serviços"}</definedName>
    <definedName name="___________OUT9888" localSheetId="6" hidden="1">{#N/A,#N/A,TRUE,"Serviços"}</definedName>
    <definedName name="___________OUT9888" hidden="1">{#N/A,#N/A,TRUE,"Serviços"}</definedName>
    <definedName name="__________OUT98" localSheetId="6" hidden="1">{#N/A,#N/A,TRUE,"Serviços"}</definedName>
    <definedName name="__________OUT98" hidden="1">{#N/A,#N/A,TRUE,"Serviços"}</definedName>
    <definedName name="_________OUT98" localSheetId="6" hidden="1">{#N/A,#N/A,TRUE,"Serviços"}</definedName>
    <definedName name="_________OUT98" hidden="1">{#N/A,#N/A,TRUE,"Serviços"}</definedName>
    <definedName name="_________OUTT98" localSheetId="6" hidden="1">{#N/A,#N/A,TRUE,"Serviços"}</definedName>
    <definedName name="_________OUTT98" hidden="1">{#N/A,#N/A,TRUE,"Serviços"}</definedName>
    <definedName name="_________OUTT988" localSheetId="6" hidden="1">{#N/A,#N/A,TRUE,"Serviços"}</definedName>
    <definedName name="_________OUTT988" hidden="1">{#N/A,#N/A,TRUE,"Serviços"}</definedName>
    <definedName name="________OUT98" localSheetId="6" hidden="1">{#N/A,#N/A,TRUE,"Serviços"}</definedName>
    <definedName name="________OUT98" hidden="1">{#N/A,#N/A,TRUE,"Serviços"}</definedName>
    <definedName name="________OUTTT98" localSheetId="6" hidden="1">{#N/A,#N/A,TRUE,"Serviços"}</definedName>
    <definedName name="________OUTTT98" hidden="1">{#N/A,#N/A,TRUE,"Serviços"}</definedName>
    <definedName name="_______OUT98" localSheetId="6" hidden="1">{#N/A,#N/A,TRUE,"Serviços"}</definedName>
    <definedName name="_______OUT98" hidden="1">{#N/A,#N/A,TRUE,"Serviços"}</definedName>
    <definedName name="_______OUT9888" localSheetId="6" hidden="1">{#N/A,#N/A,TRUE,"Serviços"}</definedName>
    <definedName name="_______OUT9888" hidden="1">{#N/A,#N/A,TRUE,"Serviços"}</definedName>
    <definedName name="______OUT98" localSheetId="6" hidden="1">{#N/A,#N/A,TRUE,"Serviços"}</definedName>
    <definedName name="______OUT98" hidden="1">{#N/A,#N/A,TRUE,"Serviços"}</definedName>
    <definedName name="______OUTT98888" localSheetId="6" hidden="1">{#N/A,#N/A,TRUE,"Serviços"}</definedName>
    <definedName name="______OUTT98888" hidden="1">{#N/A,#N/A,TRUE,"Serviços"}</definedName>
    <definedName name="_____OUT98" localSheetId="6" hidden="1">{#N/A,#N/A,TRUE,"Serviços"}</definedName>
    <definedName name="_____OUT98" hidden="1">{#N/A,#N/A,TRUE,"Serviços"}</definedName>
    <definedName name="_____OUTTT988" localSheetId="6" hidden="1">{#N/A,#N/A,TRUE,"Serviços"}</definedName>
    <definedName name="_____OUTTT988" hidden="1">{#N/A,#N/A,TRUE,"Serviços"}</definedName>
    <definedName name="____OUT98" localSheetId="6" hidden="1">{#N/A,#N/A,TRUE,"Serviços"}</definedName>
    <definedName name="____OUT98" hidden="1">{#N/A,#N/A,TRUE,"Serviços"}</definedName>
    <definedName name="____OUTTT98" localSheetId="6" hidden="1">{#N/A,#N/A,TRUE,"Serviços"}</definedName>
    <definedName name="____OUTTT98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BDI2">'[3]2.1'!$I$8</definedName>
    <definedName name="__bdi3">'[3]2.1'!$I$8</definedName>
    <definedName name="__OUT98" localSheetId="6" hidden="1">{#N/A,#N/A,TRUE,"Serviços"}</definedName>
    <definedName name="__OUT98" hidden="1">{#N/A,#N/A,TRUE,"Serviços"}</definedName>
    <definedName name="__OUT988888" localSheetId="6" hidden="1">{#N/A,#N/A,TRUE,"Serviços"}</definedName>
    <definedName name="__OUT988888" hidden="1">{#N/A,#N/A,TRUE,"Serviços"}</definedName>
    <definedName name="__pmd501" localSheetId="6">#REF!</definedName>
    <definedName name="__pmd501">#REF!</definedName>
    <definedName name="_BDI2">'[3]2.1'!$I$8</definedName>
    <definedName name="_bdi3">'[3]2.1'!$I$8</definedName>
    <definedName name="_Key1" localSheetId="6" hidden="1">#REF!</definedName>
    <definedName name="_Key1" localSheetId="5" hidden="1">#REF!</definedName>
    <definedName name="_Key1" hidden="1">#REF!</definedName>
    <definedName name="_Key2" localSheetId="6" hidden="1">#REF!</definedName>
    <definedName name="_Key2" localSheetId="5" hidden="1">#REF!</definedName>
    <definedName name="_Key2" hidden="1">#REF!</definedName>
    <definedName name="_Order1" hidden="1">255</definedName>
    <definedName name="_Order2" hidden="1">255</definedName>
    <definedName name="_OUT98" localSheetId="6" hidden="1">{#N/A,#N/A,TRUE,"Serviços"}</definedName>
    <definedName name="_OUT98" hidden="1">{#N/A,#N/A,TRUE,"Serviços"}</definedName>
    <definedName name="_OUTTTT9888" localSheetId="6" hidden="1">{#N/A,#N/A,TRUE,"Serviços"}</definedName>
    <definedName name="_OUTTTT9888" hidden="1">{#N/A,#N/A,TRUE,"Serviços"}</definedName>
    <definedName name="_pmd501" localSheetId="6">#REF!</definedName>
    <definedName name="_pmd501">#REF!</definedName>
    <definedName name="_Regression_Int" hidden="1">1</definedName>
    <definedName name="_Sort" localSheetId="6" hidden="1">#REF!</definedName>
    <definedName name="_Sort" localSheetId="5" hidden="1">#REF!</definedName>
    <definedName name="_Sort" hidden="1">#REF!</definedName>
    <definedName name="AAA" localSheetId="6" hidden="1">#REF!</definedName>
    <definedName name="AAA" localSheetId="5" hidden="1">#REF!</definedName>
    <definedName name="AAA" hidden="1">#REF!</definedName>
    <definedName name="ACOMPANHAMENTO" localSheetId="6" hidden="1">IF(VALUE(#REF!)=2,"BM","PLE")</definedName>
    <definedName name="ACOMPANHAMENTO" localSheetId="5" hidden="1">IF(VALUE(#REF!)=2,"BM","PLE")</definedName>
    <definedName name="ACOMPANHAMENTO" hidden="1">IF(VALUE(#REF!)=2,"BM","PLE")</definedName>
    <definedName name="_xlnm.Print_Area" localSheetId="6">'BDI DIF.'!$A$1:$I$28</definedName>
    <definedName name="_xlnm.Print_Area" localSheetId="2">'Cotação ANP'!$A$1:$D$24</definedName>
    <definedName name="_xlnm.Print_Area" localSheetId="1">CPUS!$B$1:$H$111</definedName>
    <definedName name="_xlnm.Print_Area" localSheetId="3">CRONO!$A$1:$F$24</definedName>
    <definedName name="_xlnm.Print_Area" localSheetId="8">'MEMÓRIA DE CÁLCULO'!$A$1:$H$146</definedName>
    <definedName name="_xlnm.Print_Area" localSheetId="0">ORÇ!$A$1:$M$90</definedName>
    <definedName name="ASSIS_ASSIS_Listar" localSheetId="6">#REF!</definedName>
    <definedName name="ASSIS_ASSIS_Listar">#REF!</definedName>
    <definedName name="asss" localSheetId="6" hidden="1">{#N/A,#N/A,TRUE,"Serviços"}</definedName>
    <definedName name="asss" hidden="1">{#N/A,#N/A,TRUE,"Serviços"}</definedName>
    <definedName name="AUTOEVENTO" localSheetId="6" hidden="1">#REF!</definedName>
    <definedName name="AUTOEVENTO" localSheetId="5" hidden="1">#REF!</definedName>
    <definedName name="AUTOEVENTO" hidden="1">#REF!</definedName>
    <definedName name="_xlnm.Database" localSheetId="6">TEXT('BDI DIF.'!Import.DataBase,"mm-aaaa")</definedName>
    <definedName name="_xlnm.Database">TEXT(Import.DataBase,"mm-aaaa")</definedName>
    <definedName name="bdi" localSheetId="6">#REF!</definedName>
    <definedName name="bdi">#REF!</definedName>
    <definedName name="BDI.Opcao" localSheetId="6" hidden="1">#REF!</definedName>
    <definedName name="BDI.Opcao" localSheetId="5" hidden="1">#REF!</definedName>
    <definedName name="BDI.Opcao" hidden="1">#REF!</definedName>
    <definedName name="BDI.TipoObra" localSheetId="6" hidden="1">#REF!</definedName>
    <definedName name="BDI.TipoObra" localSheetId="5" hidden="1">#REF!</definedName>
    <definedName name="BDI.TipoObra" hidden="1">#REF!</definedName>
    <definedName name="BM.AFAcumulado" localSheetId="6" hidden="1">#REF!</definedName>
    <definedName name="BM.AFAcumulado" localSheetId="5" hidden="1">#REF!</definedName>
    <definedName name="BM.AFAcumulado" hidden="1">#REF!</definedName>
    <definedName name="BM.AFAnterior" localSheetId="6" hidden="1">#REF!</definedName>
    <definedName name="BM.AFAnterior" localSheetId="5" hidden="1">#REF!</definedName>
    <definedName name="BM.AFAnterior" hidden="1">#REF!</definedName>
    <definedName name="BM.MaxMed" localSheetId="6" hidden="1">IF(RegimeExecucao="Global",1,#REF!)</definedName>
    <definedName name="BM.MaxMed" localSheetId="5" hidden="1">IF(RegimeExecucao="Global",1,#REF!)</definedName>
    <definedName name="BM.MaxMed" hidden="1">IF(RegimeExecucao="Global",1,#REF!)</definedName>
    <definedName name="BM.MEDAcumulado" localSheetId="6" hidden="1">IF(COUNTIF(#REF!,'BDI DIF.'!BM.medicao)&gt;0,SUM(OFFSET(#REF!,0,0,1,MATCH('BDI DIF.'!BM.medicao,#REF!,0))),0)</definedName>
    <definedName name="BM.MEDAcumulado" localSheetId="5" hidden="1">IF(COUNTIF(#REF!,Encargos!BM.medicao)&gt;0,SUM(OFFSET(#REF!,0,0,1,MATCH(Encargos!BM.medicao,#REF!,0))),0)</definedName>
    <definedName name="BM.MEDAcumulado" hidden="1">IF(COUNTIF(#REF!,BM.medicao)&gt;0,SUM(OFFSET(#REF!,0,0,1,MATCH(BM.medicao,#REF!,0))),0)</definedName>
    <definedName name="BM.MEDAnterior" localSheetId="6" hidden="1">IF(COUNTIF(#REF!,'BDI DIF.'!BM.medicao-1)&gt;0,SUM(OFFSET(#REF!,0,0,1,MATCH('BDI DIF.'!BM.medicao-1,#REF!,0))),0)</definedName>
    <definedName name="BM.MEDAnterior" localSheetId="5" hidden="1">IF(COUNTIF(#REF!,Encargos!BM.medicao-1)&gt;0,SUM(OFFSET(#REF!,0,0,1,MATCH(Encargos!BM.medicao-1,#REF!,0))),0)</definedName>
    <definedName name="BM.MEDAnterior" hidden="1">IF(COUNTIF(#REF!,BM.medicao-1)&gt;0,SUM(OFFSET(#REF!,0,0,1,MATCH(BM.medicao-1,#REF!,0))),0)</definedName>
    <definedName name="BM.medicao" localSheetId="6" hidden="1">OFFSET(#REF!,1,0)</definedName>
    <definedName name="BM.medicao" localSheetId="5" hidden="1">OFFSET(#REF!,1,0)</definedName>
    <definedName name="BM.medicao" hidden="1">OFFSET(#REF!,1,0)</definedName>
    <definedName name="BM.MinMed" localSheetId="6" hidden="1">IF(RegimeExecucao="Global",-1,-#REF!)</definedName>
    <definedName name="BM.MinMed" localSheetId="5" hidden="1">IF(RegimeExecucao="Global",-1,-#REF!)</definedName>
    <definedName name="BM.MinMed" hidden="1">IF(RegimeExecucao="Global",-1,-#REF!)</definedName>
    <definedName name="CAIXA.Modo" localSheetId="6" hidden="1">#REF!</definedName>
    <definedName name="CAIXA.Modo" localSheetId="5" hidden="1">#REF!</definedName>
    <definedName name="CAIXA.Modo" hidden="1">#REF!</definedName>
    <definedName name="CÁLCULO.AgrupEventos" localSheetId="6" hidden="1">#REF!</definedName>
    <definedName name="CÁLCULO.AgrupEventos" localSheetId="5" hidden="1">#REF!</definedName>
    <definedName name="CÁLCULO.AgrupEventos" hidden="1">#REF!</definedName>
    <definedName name="CÁLCULO.ColunaPadrão" localSheetId="6" hidden="1">#REF!</definedName>
    <definedName name="CÁLCULO.ColunaPadrão" localSheetId="5" hidden="1">#REF!</definedName>
    <definedName name="CÁLCULO.ColunaPadrão" hidden="1">#REF!</definedName>
    <definedName name="CÁLCULO.Filtro" localSheetId="6" hidden="1">#REF!</definedName>
    <definedName name="CÁLCULO.Filtro" localSheetId="5" hidden="1">#REF!</definedName>
    <definedName name="CÁLCULO.Filtro" hidden="1">#REF!</definedName>
    <definedName name="CÁLCULO.firstcol" localSheetId="6" hidden="1">#REF!</definedName>
    <definedName name="CÁLCULO.firstcol" localSheetId="5" hidden="1">#REF!</definedName>
    <definedName name="CÁLCULO.firstcol" hidden="1">#REF!</definedName>
    <definedName name="CÁLCULO.firstrow" localSheetId="6" hidden="1">#REF!</definedName>
    <definedName name="CÁLCULO.firstrow" localSheetId="5" hidden="1">#REF!</definedName>
    <definedName name="CÁLCULO.firstrow" hidden="1">#REF!</definedName>
    <definedName name="CÁLCULO.Frenterow" localSheetId="6" hidden="1">#REF!</definedName>
    <definedName name="CÁLCULO.Frenterow" localSheetId="5" hidden="1">#REF!</definedName>
    <definedName name="CÁLCULO.Frenterow" hidden="1">#REF!</definedName>
    <definedName name="CÁLCULO.lastcol" localSheetId="6" hidden="1">#REF!</definedName>
    <definedName name="CÁLCULO.lastcol" localSheetId="5" hidden="1">#REF!</definedName>
    <definedName name="CÁLCULO.lastcol" hidden="1">#REF!</definedName>
    <definedName name="CÁLCULO.lastrow" localSheetId="6" hidden="1">#REF!</definedName>
    <definedName name="CÁLCULO.lastrow" localSheetId="5" hidden="1">#REF!</definedName>
    <definedName name="CÁLCULO.lastrow" hidden="1">#REF!</definedName>
    <definedName name="CÁLCULO.LinhaPadrão" localSheetId="6" hidden="1">#REF!</definedName>
    <definedName name="CÁLCULO.LinhaPadrão" localSheetId="5" hidden="1">#REF!</definedName>
    <definedName name="CÁLCULO.LinhaPadrão" hidden="1">#REF!</definedName>
    <definedName name="CÁLCULO.margemrow" localSheetId="6" hidden="1">#REF!</definedName>
    <definedName name="CÁLCULO.margemrow" localSheetId="5" hidden="1">#REF!</definedName>
    <definedName name="CÁLCULO.margemrow" hidden="1">#REF!</definedName>
    <definedName name="CÁLCULO.MATRIZ1.ColunaPadrão" localSheetId="6" hidden="1">#REF!</definedName>
    <definedName name="CÁLCULO.MATRIZ1.ColunaPadrão" localSheetId="5" hidden="1">#REF!</definedName>
    <definedName name="CÁLCULO.MATRIZ1.ColunaPadrão" hidden="1">#REF!</definedName>
    <definedName name="CÁLCULO.MATRIZ1.firstcol" localSheetId="6" hidden="1">#REF!</definedName>
    <definedName name="CÁLCULO.MATRIZ1.firstcol" localSheetId="5" hidden="1">#REF!</definedName>
    <definedName name="CÁLCULO.MATRIZ1.firstcol" hidden="1">#REF!</definedName>
    <definedName name="CÁLCULO.MATRIZ1.lastcol" localSheetId="6" hidden="1">#REF!</definedName>
    <definedName name="CÁLCULO.MATRIZ1.lastcol" localSheetId="5" hidden="1">#REF!</definedName>
    <definedName name="CÁLCULO.MATRIZ1.lastcol" hidden="1">#REF!</definedName>
    <definedName name="CÁLCULO.MATRIZ1.lastrow" localSheetId="6" hidden="1">#REF!</definedName>
    <definedName name="CÁLCULO.MATRIZ1.lastrow" localSheetId="5" hidden="1">#REF!</definedName>
    <definedName name="CÁLCULO.MATRIZ1.lastrow" hidden="1">#REF!</definedName>
    <definedName name="CÁLCULO.MATRIZ2.ColunaPadrão" localSheetId="6" hidden="1">#REF!</definedName>
    <definedName name="CÁLCULO.MATRIZ2.ColunaPadrão" localSheetId="5" hidden="1">#REF!</definedName>
    <definedName name="CÁLCULO.MATRIZ2.ColunaPadrão" hidden="1">#REF!</definedName>
    <definedName name="CÁLCULO.MATRIZ2.firstcol" localSheetId="6" hidden="1">#REF!</definedName>
    <definedName name="CÁLCULO.MATRIZ2.firstcol" localSheetId="5" hidden="1">#REF!</definedName>
    <definedName name="CÁLCULO.MATRIZ2.firstcol" hidden="1">#REF!</definedName>
    <definedName name="CÁLCULO.MATRIZ2.lastcol" localSheetId="6" hidden="1">#REF!</definedName>
    <definedName name="CÁLCULO.MATRIZ2.lastcol" localSheetId="5" hidden="1">#REF!</definedName>
    <definedName name="CÁLCULO.MATRIZ2.lastcol" hidden="1">#REF!</definedName>
    <definedName name="CÁLCULO.MATRIZ2.lastrow" localSheetId="6" hidden="1">#REF!</definedName>
    <definedName name="CÁLCULO.MATRIZ2.lastrow" localSheetId="5" hidden="1">#REF!</definedName>
    <definedName name="CÁLCULO.MATRIZ2.lastrow" hidden="1">#REF!</definedName>
    <definedName name="CÁLCULO.MATRIZ3.ColunaPadrão" localSheetId="6" hidden="1">#REF!</definedName>
    <definedName name="CÁLCULO.MATRIZ3.ColunaPadrão" localSheetId="5" hidden="1">#REF!</definedName>
    <definedName name="CÁLCULO.MATRIZ3.ColunaPadrão" hidden="1">#REF!</definedName>
    <definedName name="CÁLCULO.MATRIZ3.firstcol" localSheetId="6" hidden="1">#REF!</definedName>
    <definedName name="CÁLCULO.MATRIZ3.firstcol" localSheetId="5" hidden="1">#REF!</definedName>
    <definedName name="CÁLCULO.MATRIZ3.firstcol" hidden="1">#REF!</definedName>
    <definedName name="CÁLCULO.MATRIZ3.lastcol" localSheetId="6" hidden="1">#REF!</definedName>
    <definedName name="CÁLCULO.MATRIZ3.lastcol" localSheetId="5" hidden="1">#REF!</definedName>
    <definedName name="CÁLCULO.MATRIZ3.lastcol" hidden="1">#REF!</definedName>
    <definedName name="CÁLCULO.MATRIZ3.lastrow" localSheetId="6" hidden="1">#REF!</definedName>
    <definedName name="CÁLCULO.MATRIZ3.lastrow" localSheetId="5" hidden="1">#REF!</definedName>
    <definedName name="CÁLCULO.MATRIZ3.lastrow" hidden="1">#REF!</definedName>
    <definedName name="CÁLCULO.NúmeroDeEventos" localSheetId="6" hidden="1">IF('BDI DIF.'!AUTOEVENTO&lt;&gt;"manual",MAX(#REF!),MAX(OFFSET(#REF!,1,0)))</definedName>
    <definedName name="CÁLCULO.NúmeroDeEventos" localSheetId="5" hidden="1">IF(Encargos!AUTOEVENTO&lt;&gt;"manual",MAX(#REF!),MAX(OFFSET(#REF!,1,0)))</definedName>
    <definedName name="CÁLCULO.NúmeroDeEventos" hidden="1">IF(AUTOEVENTO&lt;&gt;"manual",MAX(#REF!),MAX(OFFSET(#REF!,1,0)))</definedName>
    <definedName name="CÁLCULO.NúmeroDeFrentes" localSheetId="5" hidden="1">COLUMN(#REF!)-COLUMN(#REF!)</definedName>
    <definedName name="CÁLCULO.NúmeroDeFrentes" hidden="1">COLUMN(#REF!)-COLUMN(#REF!)</definedName>
    <definedName name="CÁLCULO.TotalAdmLocal" localSheetId="6" hidden="1">IF('BDI DIF.'!AUTOEVENTO="manual",SUMIF(#REF!,1,#REF!),0)</definedName>
    <definedName name="CÁLCULO.TotalAdmLocal" localSheetId="5" hidden="1">IF(Encargos!AUTOEVENTO="manual",SUMIF(#REF!,1,#REF!),0)</definedName>
    <definedName name="CÁLCULO.TotalAdmLocal" hidden="1">IF(AUTOEVENTO="manual",SUMIF(#REF!,1,#REF!),0)</definedName>
    <definedName name="CAPA" localSheetId="6" hidden="1">{#N/A,#N/A,TRUE,"Serviços"}</definedName>
    <definedName name="CAPA" hidden="1">{#N/A,#N/A,TRUE,"Serviços"}</definedName>
    <definedName name="capa1" localSheetId="6" hidden="1">{#N/A,#N/A,TRUE,"Serviços"}</definedName>
    <definedName name="capa1" hidden="1">{#N/A,#N/A,TRUE,"Serviços"}</definedName>
    <definedName name="capa11" localSheetId="6" hidden="1">{#N/A,#N/A,TRUE,"Serviços"}</definedName>
    <definedName name="capa11" hidden="1">{#N/A,#N/A,TRUE,"Serviços"}</definedName>
    <definedName name="capa22" localSheetId="6" hidden="1">{#N/A,#N/A,TRUE,"Serviços"}</definedName>
    <definedName name="capa22" hidden="1">{#N/A,#N/A,TRUE,"Serviços"}</definedName>
    <definedName name="CAPAA" localSheetId="6" hidden="1">{#N/A,#N/A,TRUE,"Serviços"}</definedName>
    <definedName name="CAPAA" hidden="1">{#N/A,#N/A,TRUE,"Serviços"}</definedName>
    <definedName name="CFF.ColunaPadrão" localSheetId="6">#REF!</definedName>
    <definedName name="CFF.ColunaPadrão">#REF!</definedName>
    <definedName name="CFF.Colunas" localSheetId="6">#REF!</definedName>
    <definedName name="CFF.Colunas">#REF!</definedName>
    <definedName name="CFF.Dados" localSheetId="6">OFFSET(#REF!,1,0):OFFSET(#REF!,-1,-1)</definedName>
    <definedName name="CFF.Dados">OFFSET(#REF!,1,0):OFFSET(#REF!,-1,-1)</definedName>
    <definedName name="CFF.IncluirLinha" localSheetId="6">MAX(#REF!)*CFF.NumLinha-ROW(#REF!)+ROW(#REF!)+1</definedName>
    <definedName name="CFF.IncluirLinha">MAX(#REF!)*CFF.NumLinha-ROW(#REF!)+ROW(#REF!)+1</definedName>
    <definedName name="CFF.Item" localSheetId="6">OFFSET(#REF!,1,0):OFFSET(#REF!,-1,-1)</definedName>
    <definedName name="CFF.Item">OFFSET(#REF!,1,0):OFFSET(#REF!,-1,-1)</definedName>
    <definedName name="CFF.LinhaPadrão" localSheetId="6">#REF!</definedName>
    <definedName name="CFF.LinhaPadrão">#REF!</definedName>
    <definedName name="CFF.NumLinha">ROW(#REF!)-ROW(#REF!)-1</definedName>
    <definedName name="Composições.LinhaPadrão" localSheetId="6">#REF!</definedName>
    <definedName name="Composições.LinhaPadrão">#REF!</definedName>
    <definedName name="Cotações.LinhaPadrão" localSheetId="6">#REF!</definedName>
    <definedName name="Cotações.LinhaPadrão">#REF!</definedName>
    <definedName name="CRONO.ColunaPadrão" localSheetId="6" hidden="1">#REF!</definedName>
    <definedName name="CRONO.ColunaPadrão" localSheetId="5" hidden="1">#REF!</definedName>
    <definedName name="CRONO.ColunaPadrão" hidden="1">#REF!</definedName>
    <definedName name="CRONO.Filtro" localSheetId="6" hidden="1">#REF!</definedName>
    <definedName name="CRONO.Filtro" localSheetId="5" hidden="1">#REF!</definedName>
    <definedName name="CRONO.Filtro" hidden="1">#REF!</definedName>
    <definedName name="CRONO.FirstCol" localSheetId="6" hidden="1">#REF!</definedName>
    <definedName name="CRONO.FirstCol" localSheetId="5" hidden="1">#REF!</definedName>
    <definedName name="CRONO.FirstCol" hidden="1">#REF!</definedName>
    <definedName name="CRONO.firstrow" localSheetId="6" hidden="1">#REF!</definedName>
    <definedName name="CRONO.firstrow" localSheetId="5" hidden="1">#REF!</definedName>
    <definedName name="CRONO.firstrow" hidden="1">#REF!</definedName>
    <definedName name="CRONO.Frenterow" localSheetId="6" hidden="1">#REF!</definedName>
    <definedName name="CRONO.Frenterow" localSheetId="5" hidden="1">#REF!</definedName>
    <definedName name="CRONO.Frenterow" hidden="1">#REF!</definedName>
    <definedName name="CRONO.LastCol" localSheetId="6" hidden="1">#REF!</definedName>
    <definedName name="CRONO.LastCol" localSheetId="5" hidden="1">#REF!</definedName>
    <definedName name="CRONO.LastCol" hidden="1">#REF!</definedName>
    <definedName name="CRONO.lastrow" localSheetId="6" hidden="1">#REF!</definedName>
    <definedName name="CRONO.lastrow" localSheetId="5" hidden="1">#REF!</definedName>
    <definedName name="CRONO.lastrow" hidden="1">#REF!</definedName>
    <definedName name="CRONO.LinhaPadrão" localSheetId="6" hidden="1">#REF!</definedName>
    <definedName name="CRONO.LinhaPadrão" localSheetId="5" hidden="1">#REF!</definedName>
    <definedName name="CRONO.LinhaPadrão" hidden="1">#REF!</definedName>
    <definedName name="CRONO.LinhasNecessarias" localSheetId="6" hidden="1">COUNTIF(#REF!,"Manual")+COUNTIF(#REF!,"SemiAuto")+COUNT('BDI DIF.'!ORÇAMENTO.ListaCrono)</definedName>
    <definedName name="CRONO.LinhasNecessarias" localSheetId="5" hidden="1">COUNTIF(#REF!,"Manual")+COUNTIF(#REF!,"SemiAuto")+COUNT(Encargos!ORÇAMENTO.ListaCrono)</definedName>
    <definedName name="CRONO.LinhasNecessarias" hidden="1">COUNTIF(#REF!,"Manual")+COUNTIF(#REF!,"SemiAuto")+COUNT(ORÇAMENTO.ListaCrono)</definedName>
    <definedName name="CRONO.margemrow" localSheetId="6" hidden="1">#REF!</definedName>
    <definedName name="CRONO.margemrow" localSheetId="5" hidden="1">#REF!</definedName>
    <definedName name="CRONO.margemrow" hidden="1">#REF!</definedName>
    <definedName name="CRONO.MaxParc" localSheetId="6" hidden="1">#REF!+#REF!</definedName>
    <definedName name="CRONO.MaxParc" localSheetId="5" hidden="1">#REF!+#REF!</definedName>
    <definedName name="CRONO.MaxParc" hidden="1">#REF!+#REF!</definedName>
    <definedName name="CRONO.NivelExibicao" localSheetId="6" hidden="1">#REF!</definedName>
    <definedName name="CRONO.NivelExibicao" localSheetId="5" hidden="1">#REF!</definedName>
    <definedName name="CRONO.NivelExibicao" hidden="1">#REF!</definedName>
    <definedName name="CRONO.Parcela1" localSheetId="6" hidden="1">#REF!</definedName>
    <definedName name="CRONO.Parcela1" localSheetId="5" hidden="1">#REF!</definedName>
    <definedName name="CRONO.Parcela1" hidden="1">#REF!</definedName>
    <definedName name="CRONOPLE.ColunaPadrão" localSheetId="6" hidden="1">#REF!</definedName>
    <definedName name="CRONOPLE.ColunaPadrão" localSheetId="5" hidden="1">#REF!</definedName>
    <definedName name="CRONOPLE.ColunaPadrão" hidden="1">#REF!</definedName>
    <definedName name="CRONOPLE.FirstCol" localSheetId="6" hidden="1">#REF!</definedName>
    <definedName name="CRONOPLE.FirstCol" localSheetId="5" hidden="1">#REF!</definedName>
    <definedName name="CRONOPLE.FirstCol" hidden="1">#REF!</definedName>
    <definedName name="CRONOPLE.firstrow" localSheetId="6" hidden="1">#REF!</definedName>
    <definedName name="CRONOPLE.firstrow" localSheetId="5" hidden="1">#REF!</definedName>
    <definedName name="CRONOPLE.firstrow" hidden="1">#REF!</definedName>
    <definedName name="CRONOPLE.Frenterow" localSheetId="6" hidden="1">#REF!</definedName>
    <definedName name="CRONOPLE.Frenterow" localSheetId="5" hidden="1">#REF!</definedName>
    <definedName name="CRONOPLE.Frenterow" hidden="1">#REF!</definedName>
    <definedName name="CRONOPLE.LastCol" localSheetId="6" hidden="1">#REF!</definedName>
    <definedName name="CRONOPLE.LastCol" localSheetId="5" hidden="1">#REF!</definedName>
    <definedName name="CRONOPLE.LastCol" hidden="1">#REF!</definedName>
    <definedName name="CRONOPLE.lastrow" localSheetId="6" hidden="1">#REF!</definedName>
    <definedName name="CRONOPLE.lastrow" localSheetId="5" hidden="1">#REF!</definedName>
    <definedName name="CRONOPLE.lastrow" hidden="1">#REF!</definedName>
    <definedName name="CRONOPLE.LinhaPadrão" localSheetId="6" hidden="1">#REF!</definedName>
    <definedName name="CRONOPLE.LinhaPadrão" localSheetId="5" hidden="1">#REF!</definedName>
    <definedName name="CRONOPLE.LinhaPadrão" hidden="1">#REF!</definedName>
    <definedName name="CRONOPLE.margemrow" localSheetId="6" hidden="1">#REF!</definedName>
    <definedName name="CRONOPLE.margemrow" localSheetId="5" hidden="1">#REF!</definedName>
    <definedName name="CRONOPLE.margemrow" hidden="1">#REF!</definedName>
    <definedName name="CRONOPLE.ValorDoEvento" localSheetId="6" hidden="1">SUMIF(#REF!,#REF!,OFFSET(#REF!,0,#REF!))</definedName>
    <definedName name="CRONOPLE.ValorDoEvento" localSheetId="5" hidden="1">SUMIF(#REF!,#REF!,OFFSET(#REF!,0,#REF!))</definedName>
    <definedName name="CRONOPLE.ValorDoEvento" hidden="1">SUMIF(#REF!,#REF!,OFFSET(#REF!,0,#REF!))</definedName>
    <definedName name="Dados.Assinatura1" localSheetId="6">#REF!</definedName>
    <definedName name="Dados.Assinatura1">#REF!</definedName>
    <definedName name="Dados.Assinatura2" localSheetId="6">#REF!</definedName>
    <definedName name="Dados.Assinatura2">#REF!</definedName>
    <definedName name="Dados.Lista.Acompanhamento" localSheetId="6">#REF!</definedName>
    <definedName name="Dados.Lista.Acompanhamento">#REF!</definedName>
    <definedName name="Dados.Lista.BDI" localSheetId="6">#REF!</definedName>
    <definedName name="Dados.Lista.BDI">#REF!</definedName>
    <definedName name="Dados.Lista.Localidade" localSheetId="6">#REF!</definedName>
    <definedName name="Dados.Lista.Localidade">#REF!</definedName>
    <definedName name="Dados.Lista.RegimeExecução" localSheetId="6">#REF!</definedName>
    <definedName name="Dados.Lista.RegimeExecução">#REF!</definedName>
    <definedName name="DAER1" localSheetId="6" hidden="1">{#N/A,#N/A,TRUE,"Serviços"}</definedName>
    <definedName name="DAER1" hidden="1">{#N/A,#N/A,TRUE,"Serviços"}</definedName>
    <definedName name="DAER11" localSheetId="6" hidden="1">{#N/A,#N/A,TRUE,"Serviços"}</definedName>
    <definedName name="DAER11" hidden="1">{#N/A,#N/A,TRUE,"Serviços"}</definedName>
    <definedName name="DESONERACAO" hidden="1">#N/A</definedName>
    <definedName name="dfgs" localSheetId="6" hidden="1">{#N/A,#N/A,TRUE,"Serviços"}</definedName>
    <definedName name="dfgs" hidden="1">{#N/A,#N/A,TRUE,"Serviços"}</definedName>
    <definedName name="dfgss" localSheetId="6" hidden="1">{#N/A,#N/A,TRUE,"Serviços"}</definedName>
    <definedName name="dfgss" hidden="1">{#N/A,#N/A,TRUE,"Serviços"}</definedName>
    <definedName name="divd" localSheetId="6">#REF!</definedName>
    <definedName name="divd">#REF!</definedName>
    <definedName name="esq_alum" localSheetId="6">#REF!</definedName>
    <definedName name="esq_alum">#REF!</definedName>
    <definedName name="EVENTOS.Lista" localSheetId="6" hidden="1">#REF!:OFFSET(#REF!,-1,0)</definedName>
    <definedName name="EVENTOS.Lista" localSheetId="5" hidden="1">#REF!:OFFSET(#REF!,-1,0)</definedName>
    <definedName name="EVENTOS.Lista" hidden="1">#REF!:OFFSET(#REF!,-1,0)</definedName>
    <definedName name="EVENTOS.ListaValidacao" localSheetId="6" hidden="1">#REF!:OFFSET(#REF!,-1,0)</definedName>
    <definedName name="EVENTOS.ListaValidacao" localSheetId="5" hidden="1">#REF!:OFFSET(#REF!,-1,0)</definedName>
    <definedName name="EVENTOS.ListaValidacao" hidden="1">#REF!:OFFSET(#REF!,-1,0)</definedName>
    <definedName name="Excel_BuiltIn_Database" hidden="1">#N/A</definedName>
    <definedName name="EXCELVERSAO">IF(MID(INFO("SOLTAR"),1,2)*1&lt;=11,"Excel 2003","Superior")</definedName>
    <definedName name="f" localSheetId="6">#REF!</definedName>
    <definedName name="f">#REF!</definedName>
    <definedName name="FATURAS2002" localSheetId="6" hidden="1">{#N/A,#N/A,TRUE,"Serviços"}</definedName>
    <definedName name="FATURAS2002" hidden="1">{#N/A,#N/A,TRUE,"Serviços"}</definedName>
    <definedName name="FATURAS20022" localSheetId="6" hidden="1">{#N/A,#N/A,TRUE,"Serviços"}</definedName>
    <definedName name="FATURAS20022" hidden="1">{#N/A,#N/A,TRUE,"Serviços"}</definedName>
    <definedName name="FOLHA01" localSheetId="6" hidden="1">{#N/A,#N/A,TRUE,"Serviços"}</definedName>
    <definedName name="FOLHA01" hidden="1">{#N/A,#N/A,TRUE,"Serviços"}</definedName>
    <definedName name="FOLHA011" localSheetId="6" hidden="1">{#N/A,#N/A,TRUE,"Serviços"}</definedName>
    <definedName name="FOLHA011" hidden="1">{#N/A,#N/A,TRUE,"Serviços"}</definedName>
    <definedName name="folha1" localSheetId="6" hidden="1">{#N/A,#N/A,TRUE,"Serviços"}</definedName>
    <definedName name="folha1" hidden="1">{#N/A,#N/A,TRUE,"Serviços"}</definedName>
    <definedName name="folha11" localSheetId="6" hidden="1">{#N/A,#N/A,TRUE,"Serviços"}</definedName>
    <definedName name="folha11" hidden="1">{#N/A,#N/A,TRUE,"Serviços"}</definedName>
    <definedName name="Fresagem01" localSheetId="6" hidden="1">{#N/A,#N/A,TRUE,"Serviços"}</definedName>
    <definedName name="Fresagem01" hidden="1">{#N/A,#N/A,TRUE,"Serviços"}</definedName>
    <definedName name="Fresagem011" localSheetId="6" hidden="1">{#N/A,#N/A,TRUE,"Serviços"}</definedName>
    <definedName name="Fresagem011" hidden="1">{#N/A,#N/A,TRUE,"Serviços"}</definedName>
    <definedName name="gtryfj" localSheetId="6" hidden="1">{#N/A,#N/A,TRUE,"Serviços"}</definedName>
    <definedName name="gtryfj" hidden="1">{#N/A,#N/A,TRUE,"Serviços"}</definedName>
    <definedName name="gtryfjj" localSheetId="6" hidden="1">{#N/A,#N/A,TRUE,"Serviços"}</definedName>
    <definedName name="gtryfjj" hidden="1">{#N/A,#N/A,TRUE,"Serviços"}</definedName>
    <definedName name="Import.Ação" localSheetId="6">#REF!</definedName>
    <definedName name="Import.Ação">#REF!</definedName>
    <definedName name="Import.Apelido" localSheetId="6">#REF!</definedName>
    <definedName name="Import.Apelido">#REF!</definedName>
    <definedName name="Import.BMAFAcumulado" localSheetId="6" hidden="1">OFFSET(#REF!,1,0):OFFSET(#REF!,-1,0)</definedName>
    <definedName name="Import.BMAFAcumulado" localSheetId="5" hidden="1">OFFSET(#REF!,1,0):OFFSET(#REF!,-1,0)</definedName>
    <definedName name="Import.BMAFAcumulado" hidden="1">OFFSET(#REF!,1,0):OFFSET(#REF!,-1,0)</definedName>
    <definedName name="Import.CNPJ" localSheetId="6">#REF!</definedName>
    <definedName name="Import.CNPJ">#REF!</definedName>
    <definedName name="Import.Código" localSheetId="6">OFFSET(#REF!,1,0):OFFSET(#REF!,-1,0)</definedName>
    <definedName name="Import.Código">OFFSET(#REF!,1,0):OFFSET(#REF!,-1,0)</definedName>
    <definedName name="Import.Contrapartida" localSheetId="6" hidden="1">#REF!</definedName>
    <definedName name="Import.Contrapartida" localSheetId="5" hidden="1">#REF!</definedName>
    <definedName name="Import.Contrapartida" hidden="1">#REF!</definedName>
    <definedName name="Import.CPMaxPerc" localSheetId="6" hidden="1">#REF!</definedName>
    <definedName name="Import.CPMaxPerc" localSheetId="5" hidden="1">#REF!</definedName>
    <definedName name="Import.CPMaxPerc" hidden="1">#REF!</definedName>
    <definedName name="Import.CPMinAbsoluta" localSheetId="6" hidden="1">#REF!</definedName>
    <definedName name="Import.CPMinAbsoluta" localSheetId="5" hidden="1">#REF!</definedName>
    <definedName name="Import.CPMinAbsoluta" hidden="1">#REF!</definedName>
    <definedName name="Import.CPMinPerc" localSheetId="6" hidden="1">#REF!</definedName>
    <definedName name="Import.CPMinPerc" localSheetId="5" hidden="1">#REF!</definedName>
    <definedName name="Import.CPMinPerc" hidden="1">#REF!</definedName>
    <definedName name="Import.CR" localSheetId="6">#REF!</definedName>
    <definedName name="Import.CR">#REF!</definedName>
    <definedName name="Import.CRONOPLE" localSheetId="6" hidden="1">OFFSET(#REF!,1,1):OFFSET(#REF!,-1,-1)</definedName>
    <definedName name="Import.CRONOPLE" localSheetId="5" hidden="1">OFFSET(#REF!,1,1):OFFSET(#REF!,-1,-1)</definedName>
    <definedName name="Import.CRONOPLE" hidden="1">OFFSET(#REF!,1,1):OFFSET(#REF!,-1,-1)</definedName>
    <definedName name="Import.CTEF" localSheetId="6">#REF!</definedName>
    <definedName name="Import.CTEF">#REF!</definedName>
    <definedName name="Import.CustoUnitário" localSheetId="6">OFFSET(#REF!,1,0):OFFSET(#REF!,-1,0)</definedName>
    <definedName name="Import.CustoUnitário">OFFSET(#REF!,1,0):OFFSET(#REF!,-1,0)</definedName>
    <definedName name="Import.DadosBDI" localSheetId="6">#REF!</definedName>
    <definedName name="Import.DadosBDI">#REF!</definedName>
    <definedName name="Import.DataAssinaturaCTEF" localSheetId="6">#REF!</definedName>
    <definedName name="Import.DataAssinaturaCTEF">#REF!</definedName>
    <definedName name="Import.DataBase" localSheetId="6">#REF!</definedName>
    <definedName name="Import.DataBase">#REF!</definedName>
    <definedName name="Import.DataBaseLicit" localSheetId="6">#REF!</definedName>
    <definedName name="Import.DataBaseLicit">#REF!</definedName>
    <definedName name="Import.DataCot" localSheetId="6">OFFSET(#REF!,1,0):OFFSET(#REF!,-1,0)</definedName>
    <definedName name="Import.DataCot">OFFSET(#REF!,1,0):OFFSET(#REF!,-1,0)</definedName>
    <definedName name="Import.DataCotIndice" localSheetId="6">OFFSET(#REF!,1,0):OFFSET(#REF!,-1,0)</definedName>
    <definedName name="Import.DataCotIndice">OFFSET(#REF!,1,0):OFFSET(#REF!,-1,0)</definedName>
    <definedName name="Import.DataInicioObra" localSheetId="6" hidden="1">#REF!</definedName>
    <definedName name="Import.DataInicioObra" localSheetId="5" hidden="1">#REF!</definedName>
    <definedName name="Import.DataInicioObra" hidden="1">#REF!</definedName>
    <definedName name="Import.DataInícioObra" localSheetId="6">#REF!</definedName>
    <definedName name="Import.DataInícioObra">#REF!</definedName>
    <definedName name="Import.DescComp" localSheetId="6">OFFSET(#REF!,1,0):OFFSET(#REF!,-1,0)</definedName>
    <definedName name="Import.DescComp">OFFSET(#REF!,1,0):OFFSET(#REF!,-1,0)</definedName>
    <definedName name="Import.DescCot" localSheetId="6">OFFSET(#REF!,1,0):OFFSET(#REF!,-1,0)</definedName>
    <definedName name="Import.DescCot">OFFSET(#REF!,1,0):OFFSET(#REF!,-1,0)</definedName>
    <definedName name="Import.DescLote" localSheetId="6">#REF!</definedName>
    <definedName name="Import.DescLote">#REF!</definedName>
    <definedName name="Import.Descrição" localSheetId="6">OFFSET(#REF!,1,0):OFFSET(#REF!,-1,0)</definedName>
    <definedName name="Import.Descrição">OFFSET(#REF!,1,0):OFFSET(#REF!,-1,0)</definedName>
    <definedName name="Import.Desoneracao" localSheetId="6">#REF!</definedName>
    <definedName name="Import.Desoneracao">#REF!</definedName>
    <definedName name="Import.DesoneracaoLicit" localSheetId="6">#REF!</definedName>
    <definedName name="Import.DesoneracaoLicit">#REF!</definedName>
    <definedName name="Import.Empresa" localSheetId="6">#REF!</definedName>
    <definedName name="Import.Empresa">#REF!</definedName>
    <definedName name="Import.Eventos.Nomes" localSheetId="6" hidden="1">OFFSET(#REF!,1,0):OFFSET(#REF!,-1,0)</definedName>
    <definedName name="Import.Eventos.Nomes" localSheetId="5" hidden="1">OFFSET(#REF!,1,0):OFFSET(#REF!,-1,0)</definedName>
    <definedName name="Import.Eventos.Nomes" hidden="1">OFFSET(#REF!,1,0):OFFSET(#REF!,-1,0)</definedName>
    <definedName name="Import.FontComp" localSheetId="6">OFFSET(#REF!,1,0):OFFSET(#REF!,-1,0)</definedName>
    <definedName name="Import.FontComp">OFFSET(#REF!,1,0):OFFSET(#REF!,-1,0)</definedName>
    <definedName name="Import.Fonte" localSheetId="6">OFFSET(#REF!,1,0):OFFSET(#REF!,-1,0)</definedName>
    <definedName name="Import.Fonte">OFFSET(#REF!,1,0):OFFSET(#REF!,-1,0)</definedName>
    <definedName name="Import.FrenteDeObra" localSheetId="6">#REF!:OFFSET(#REF!,0,-1)</definedName>
    <definedName name="Import.FrenteDeObra">#REF!:OFFSET(#REF!,0,-1)</definedName>
    <definedName name="Import.Gestor" localSheetId="6">#REF!</definedName>
    <definedName name="Import.Gestor">#REF!</definedName>
    <definedName name="Import.IndiceAtual" localSheetId="6">OFFSET(#REF!,1,0):OFFSET(#REF!,-1,0)</definedName>
    <definedName name="Import.IndiceAtual">OFFSET(#REF!,1,0):OFFSET(#REF!,-1,0)</definedName>
    <definedName name="Import.IndiceCot" localSheetId="6">OFFSET(#REF!,1,0):OFFSET(#REF!,-1,0)</definedName>
    <definedName name="Import.IndiceCot">OFFSET(#REF!,1,0):OFFSET(#REF!,-1,0)</definedName>
    <definedName name="Import.Item" localSheetId="6">OFFSET(#REF!,1,0):OFFSET(#REF!,-1,0)</definedName>
    <definedName name="Import.Item">OFFSET(#REF!,1,0):OFFSET(#REF!,-1,0)</definedName>
    <definedName name="Import.Localidade" localSheetId="6">#REF!</definedName>
    <definedName name="Import.Localidade">#REF!</definedName>
    <definedName name="Import.LocalSINAPI" localSheetId="6">#REF!</definedName>
    <definedName name="Import.LocalSINAPI">#REF!</definedName>
    <definedName name="Import.Município" localSheetId="6">#REF!</definedName>
    <definedName name="Import.Município">#REF!</definedName>
    <definedName name="Import.Nível" localSheetId="6">OFFSET(#REF!,1,0):OFFSET(#REF!,-1,0)</definedName>
    <definedName name="Import.Nível">OFFSET(#REF!,1,0):OFFSET(#REF!,-1,0)</definedName>
    <definedName name="Import.NomeEmpresaForn" localSheetId="6">OFFSET(#REF!,1,0):OFFSET(#REF!,-1,0)</definedName>
    <definedName name="Import.NomeEmpresaForn">OFFSET(#REF!,1,0):OFFSET(#REF!,-1,0)</definedName>
    <definedName name="Import.ObjetoCR" localSheetId="6">#REF!</definedName>
    <definedName name="Import.ObjetoCR">#REF!</definedName>
    <definedName name="Import.ObjetoCTEF" localSheetId="6">#REF!</definedName>
    <definedName name="Import.ObjetoCTEF">#REF!</definedName>
    <definedName name="Import.ObsComp" localSheetId="6">OFFSET(#REF!,1,0):OFFSET(#REF!,-1,0)</definedName>
    <definedName name="Import.ObsComp">OFFSET(#REF!,1,0):OFFSET(#REF!,-1,0)</definedName>
    <definedName name="Import.ObsCot" localSheetId="6">OFFSET(#REF!,1,0):OFFSET(#REF!,-1,0)</definedName>
    <definedName name="Import.ObsCot">OFFSET(#REF!,1,0):OFFSET(#REF!,-1,0)</definedName>
    <definedName name="Import.ObsForn" localSheetId="6">OFFSET(#REF!,1,0):OFFSET(#REF!,-1,0)</definedName>
    <definedName name="Import.ObsForn">OFFSET(#REF!,1,0):OFFSET(#REF!,-1,0)</definedName>
    <definedName name="Import.ObsIndice" localSheetId="6">OFFSET(#REF!,1,0):OFFSET(#REF!,-1,0)</definedName>
    <definedName name="Import.ObsIndice">OFFSET(#REF!,1,0):OFFSET(#REF!,-1,0)</definedName>
    <definedName name="Import.OpcaoBDI" localSheetId="6" hidden="1">OFFSET(#REF!,1,0):OFFSET(#REF!,-1,0)</definedName>
    <definedName name="Import.OpcaoBDI" localSheetId="5" hidden="1">OFFSET(#REF!,1,0):OFFSET(#REF!,-1,0)</definedName>
    <definedName name="Import.OpcaoBDI" hidden="1">OFFSET(#REF!,1,0):OFFSET(#REF!,-1,0)</definedName>
    <definedName name="Import.ORÇAMENTO.DivRecurso" localSheetId="6" hidden="1">OFFSET(#REF!,1,0):OFFSET(#REF!,-1,0)</definedName>
    <definedName name="Import.ORÇAMENTO.DivRecurso" localSheetId="5" hidden="1">OFFSET(#REF!,1,0):OFFSET(#REF!,-1,0)</definedName>
    <definedName name="Import.ORÇAMENTO.DivRecurso" hidden="1">OFFSET(#REF!,1,0):OFFSET(#REF!,-1,0)</definedName>
    <definedName name="Import.ORÇAMENTO.Obs" localSheetId="6" hidden="1">#REF!</definedName>
    <definedName name="Import.ORÇAMENTO.Obs" localSheetId="5" hidden="1">#REF!</definedName>
    <definedName name="Import.ORÇAMENTO.Obs" hidden="1">#REF!</definedName>
    <definedName name="Import.PLE" localSheetId="6" hidden="1">OFFSET(#REF!,1,1):OFFSET(#REF!,-1,-1)</definedName>
    <definedName name="Import.PLE" localSheetId="5" hidden="1">OFFSET(#REF!,1,1):OFFSET(#REF!,-1,-1)</definedName>
    <definedName name="Import.PLE" hidden="1">OFFSET(#REF!,1,1):OFFSET(#REF!,-1,-1)</definedName>
    <definedName name="Import.PLQ" localSheetId="6">OFFSET(#REF!,1,0):OFFSET(#REF!,-1,-1)</definedName>
    <definedName name="Import.PLQ">OFFSET(#REF!,1,0):OFFSET(#REF!,-1,-1)</definedName>
    <definedName name="Import.PLQ.MemCalc" localSheetId="6" hidden="1">OFFSET(#REF!,1,0):OFFSET(#REF!,-1,0)</definedName>
    <definedName name="Import.PLQ.MemCalc" localSheetId="5" hidden="1">OFFSET(#REF!,1,0):OFFSET(#REF!,-1,0)</definedName>
    <definedName name="Import.PLQ.MemCalc" hidden="1">OFFSET(#REF!,1,0):OFFSET(#REF!,-1,0)</definedName>
    <definedName name="Import.POArred" localSheetId="6">#REF!</definedName>
    <definedName name="Import.POArred">#REF!</definedName>
    <definedName name="Import.PreçoTotal" localSheetId="6">OFFSET(#REF!,1,0):OFFSET(#REF!,-1,0)</definedName>
    <definedName name="Import.PreçoTotal">OFFSET(#REF!,1,0):OFFSET(#REF!,-1,0)</definedName>
    <definedName name="Import.PreçoUnitário" localSheetId="6">OFFSET(#REF!,1,0):OFFSET(#REF!,-1,0)</definedName>
    <definedName name="Import.PreçoUnitário">OFFSET(#REF!,1,0):OFFSET(#REF!,-1,0)</definedName>
    <definedName name="Import.Programa" localSheetId="6">#REF!</definedName>
    <definedName name="Import.Programa">#REF!</definedName>
    <definedName name="Import.Proponente" localSheetId="6">#REF!</definedName>
    <definedName name="Import.Proponente">#REF!</definedName>
    <definedName name="Import.QCI.Divisao" localSheetId="6" hidden="1">OFFSET(#REF!,1,0):OFFSET(#REF!,-1,0)</definedName>
    <definedName name="Import.QCI.Divisao" localSheetId="5" hidden="1">OFFSET(#REF!,1,0):OFFSET(#REF!,-1,0)</definedName>
    <definedName name="Import.QCI.Divisao" hidden="1">OFFSET(#REF!,1,0):OFFSET(#REF!,-1,0)</definedName>
    <definedName name="Import.QCI.ItemInv" localSheetId="6" hidden="1">OFFSET(#REF!,1,0):OFFSET(#REF!,-1,0)</definedName>
    <definedName name="Import.QCI.ItemInv" localSheetId="5" hidden="1">OFFSET(#REF!,1,0):OFFSET(#REF!,-1,0)</definedName>
    <definedName name="Import.QCI.ItemInv" hidden="1">OFFSET(#REF!,1,0):OFFSET(#REF!,-1,0)</definedName>
    <definedName name="Import.QCI.Qtde" localSheetId="6" hidden="1">OFFSET(#REF!,1,0):OFFSET(#REF!,-1,0)</definedName>
    <definedName name="Import.QCI.Qtde" localSheetId="5" hidden="1">OFFSET(#REF!,1,0):OFFSET(#REF!,-1,0)</definedName>
    <definedName name="Import.QCI.Qtde" hidden="1">OFFSET(#REF!,1,0):OFFSET(#REF!,-1,0)</definedName>
    <definedName name="Import.QCI.Situacao" localSheetId="6" hidden="1">OFFSET(#REF!,1,0):OFFSET(#REF!,-1,0)</definedName>
    <definedName name="Import.QCI.Situacao" localSheetId="5" hidden="1">OFFSET(#REF!,1,0):OFFSET(#REF!,-1,0)</definedName>
    <definedName name="Import.QCI.Situacao" hidden="1">OFFSET(#REF!,1,0):OFFSET(#REF!,-1,0)</definedName>
    <definedName name="Import.QCI.SubItemInv" localSheetId="6" hidden="1">OFFSET(#REF!,1,0):OFFSET(#REF!,-1,0)</definedName>
    <definedName name="Import.QCI.SubItemInv" localSheetId="5" hidden="1">OFFSET(#REF!,1,0):OFFSET(#REF!,-1,0)</definedName>
    <definedName name="Import.QCI.SubItemInv" hidden="1">OFFSET(#REF!,1,0):OFFSET(#REF!,-1,0)</definedName>
    <definedName name="Import.QCICP" localSheetId="6" hidden="1">OFFSET(#REF!,1,0):OFFSET(#REF!,-1,0)</definedName>
    <definedName name="Import.QCICP" localSheetId="5" hidden="1">OFFSET(#REF!,1,0):OFFSET(#REF!,-1,0)</definedName>
    <definedName name="Import.QCICP" hidden="1">OFFSET(#REF!,1,0):OFFSET(#REF!,-1,0)</definedName>
    <definedName name="Import.QCIDesc" localSheetId="6" hidden="1">OFFSET(#REF!,1,0):OFFSET(#REF!,-1,0)</definedName>
    <definedName name="Import.QCIDesc" localSheetId="5" hidden="1">OFFSET(#REF!,1,0):OFFSET(#REF!,-1,0)</definedName>
    <definedName name="Import.QCIDesc" hidden="1">OFFSET(#REF!,1,0):OFFSET(#REF!,-1,0)</definedName>
    <definedName name="Import.QCIInv" localSheetId="6" hidden="1">OFFSET(#REF!,1,0):OFFSET(#REF!,-1,0)</definedName>
    <definedName name="Import.QCIInv" localSheetId="5" hidden="1">OFFSET(#REF!,1,0):OFFSET(#REF!,-1,0)</definedName>
    <definedName name="Import.QCIInv" hidden="1">OFFSET(#REF!,1,0):OFFSET(#REF!,-1,0)</definedName>
    <definedName name="Import.QCILote" localSheetId="6" hidden="1">OFFSET(#REF!,1,0):OFFSET(#REF!,-1,0)</definedName>
    <definedName name="Import.QCILote" localSheetId="5" hidden="1">OFFSET(#REF!,1,0):OFFSET(#REF!,-1,0)</definedName>
    <definedName name="Import.QCILote" hidden="1">OFFSET(#REF!,1,0):OFFSET(#REF!,-1,0)</definedName>
    <definedName name="Import.QCIOutros" localSheetId="6" hidden="1">OFFSET(#REF!,1,0):OFFSET(#REF!,-1,0)</definedName>
    <definedName name="Import.QCIOutros" localSheetId="5" hidden="1">OFFSET(#REF!,1,0):OFFSET(#REF!,-1,0)</definedName>
    <definedName name="Import.QCIOutros" hidden="1">OFFSET(#REF!,1,0):OFFSET(#REF!,-1,0)</definedName>
    <definedName name="Import.Quantidade" localSheetId="6">OFFSET(#REF!,1,0):OFFSET(#REF!,-1,0)</definedName>
    <definedName name="Import.Quantidade">OFFSET(#REF!,1,0):OFFSET(#REF!,-1,0)</definedName>
    <definedName name="import.recurso" localSheetId="6" hidden="1">#REF!</definedName>
    <definedName name="import.recurso" localSheetId="5" hidden="1">#REF!</definedName>
    <definedName name="import.recurso" hidden="1">#REF!</definedName>
    <definedName name="Import.RegimeExecução" localSheetId="6">#REF!</definedName>
    <definedName name="Import.RegimeExecução">#REF!</definedName>
    <definedName name="Import.Repasse" localSheetId="6" hidden="1">#REF!</definedName>
    <definedName name="Import.Repasse" localSheetId="5" hidden="1">#REF!</definedName>
    <definedName name="Import.Repasse" hidden="1">#REF!</definedName>
    <definedName name="Import.RespFiscalização" localSheetId="6" hidden="1">#REF!</definedName>
    <definedName name="Import.RespFiscalização" localSheetId="5" hidden="1">#REF!</definedName>
    <definedName name="Import.RespFiscalização" hidden="1">#REF!</definedName>
    <definedName name="Import.RespOrçamento" localSheetId="6" hidden="1">#REF!</definedName>
    <definedName name="Import.RespOrçamento" localSheetId="5" hidden="1">#REF!</definedName>
    <definedName name="Import.RespOrçamento" hidden="1">#REF!</definedName>
    <definedName name="Import.SICONV" localSheetId="6" hidden="1">#REF!</definedName>
    <definedName name="Import.SICONV" localSheetId="5" hidden="1">#REF!</definedName>
    <definedName name="Import.SICONV" hidden="1">#REF!</definedName>
    <definedName name="Import.TelefoneForn" localSheetId="6">OFFSET(#REF!,1,0):OFFSET(#REF!,-1,0)</definedName>
    <definedName name="Import.TelefoneForn">OFFSET(#REF!,1,0):OFFSET(#REF!,-1,0)</definedName>
    <definedName name="Import.TipoComp" localSheetId="6">OFFSET(#REF!,1,0):OFFSET(#REF!,-1,0)</definedName>
    <definedName name="Import.TipoComp">OFFSET(#REF!,1,0):OFFSET(#REF!,-1,0)</definedName>
    <definedName name="Import.TipoCot" localSheetId="6">OFFSET(#REF!,1,0):OFFSET(#REF!,-1,0)</definedName>
    <definedName name="Import.TipoCot">OFFSET(#REF!,1,0):OFFSET(#REF!,-1,0)</definedName>
    <definedName name="Import.Unidade" localSheetId="6">OFFSET(#REF!,1,0):OFFSET(#REF!,-1,0)</definedName>
    <definedName name="Import.Unidade">OFFSET(#REF!,1,0):OFFSET(#REF!,-1,0)</definedName>
    <definedName name="Import.UnidadeComp" localSheetId="6">OFFSET(#REF!,1,0):OFFSET(#REF!,-1,0)</definedName>
    <definedName name="Import.UnidadeComp">OFFSET(#REF!,1,0):OFFSET(#REF!,-1,0)</definedName>
    <definedName name="Import.UnidCot" localSheetId="6">OFFSET(#REF!,1,0):OFFSET(#REF!,-1,0)</definedName>
    <definedName name="Import.UnidCot">OFFSET(#REF!,1,0):OFFSET(#REF!,-1,0)</definedName>
    <definedName name="Import.UnitarioLicitado" localSheetId="6" hidden="1">OFFSET(#REF!,1,0):OFFSET(#REF!,-1,0)</definedName>
    <definedName name="Import.UnitarioLicitado" localSheetId="5" hidden="1">OFFSET(#REF!,1,0):OFFSET(#REF!,-1,0)</definedName>
    <definedName name="Import.UnitarioLicitado" hidden="1">OFFSET(#REF!,1,0):OFFSET(#REF!,-1,0)</definedName>
    <definedName name="Import.Valor1Indice" localSheetId="6">OFFSET(#REF!,1,0):OFFSET(#REF!,-1,0)</definedName>
    <definedName name="Import.Valor1Indice">OFFSET(#REF!,1,0):OFFSET(#REF!,-1,0)</definedName>
    <definedName name="Import.Valor2Indice" localSheetId="6">OFFSET(#REF!,1,0):OFFSET(#REF!,-1,0)</definedName>
    <definedName name="Import.Valor2Indice">OFFSET(#REF!,1,0):OFFSET(#REF!,-1,0)</definedName>
    <definedName name="Import.ValorBDI" localSheetId="6">OFFSET(#REF!,1,0):OFFSET(#REF!,-1,0)</definedName>
    <definedName name="Import.ValorBDI">OFFSET(#REF!,1,0):OFFSET(#REF!,-1,0)</definedName>
    <definedName name="Import.ValorCot" localSheetId="6">OFFSET(#REF!,1,0):OFFSET(#REF!,-1,0)</definedName>
    <definedName name="Import.ValorCot">OFFSET(#REF!,1,0):OFFSET(#REF!,-1,0)</definedName>
    <definedName name="Import.Vigência" localSheetId="6">#REF!</definedName>
    <definedName name="Import.Vigência">#REF!</definedName>
    <definedName name="Índices.LinhaPadrão" localSheetId="6">#REF!</definedName>
    <definedName name="Índices.LinhaPadrão">#REF!</definedName>
    <definedName name="indmat" localSheetId="6">'[3]2.1'!#REF!</definedName>
    <definedName name="indmat">'[3]2.1'!#REF!</definedName>
    <definedName name="indmo" localSheetId="6">'[3]2.1'!#REF!</definedName>
    <definedName name="indmo">'[3]2.1'!#REF!</definedName>
    <definedName name="iv" localSheetId="6">#REF!</definedName>
    <definedName name="iv">#REF!</definedName>
    <definedName name="JANEIRO2003" localSheetId="6" hidden="1">{#N/A,#N/A,TRUE,"Serviços"}</definedName>
    <definedName name="JANEIRO2003" hidden="1">{#N/A,#N/A,TRUE,"Serviços"}</definedName>
    <definedName name="JANEIRO20033" localSheetId="6" hidden="1">{#N/A,#N/A,TRUE,"Serviços"}</definedName>
    <definedName name="JANEIRO20033" hidden="1">{#N/A,#N/A,TRUE,"Serviços"}</definedName>
    <definedName name="lab" localSheetId="6" hidden="1">{#N/A,#N/A,TRUE,"Serviços"}</definedName>
    <definedName name="lab" hidden="1">{#N/A,#N/A,TRUE,"Serviços"}</definedName>
    <definedName name="labb" localSheetId="6" hidden="1">{#N/A,#N/A,TRUE,"Serviços"}</definedName>
    <definedName name="labb" hidden="1">{#N/A,#N/A,TRUE,"Serviços"}</definedName>
    <definedName name="Linhacabeçalhodados" localSheetId="6">#REF!</definedName>
    <definedName name="Linhacabeçalhodados">#REF!</definedName>
    <definedName name="LinhaEncargosSociais" localSheetId="6">#REF!</definedName>
    <definedName name="LinhaEncargosSociais">#REF!</definedName>
    <definedName name="linhaSINAPIxls" localSheetId="6">#REF!</definedName>
    <definedName name="linhaSINAPIxls">#REF!</definedName>
    <definedName name="ListaFornecedor" localSheetId="6">OFFSET(#REF!,0,0,MAX(#REF!)+1)</definedName>
    <definedName name="ListaFornecedor">OFFSET(#REF!,0,0,MAX(#REF!)+1)</definedName>
    <definedName name="ListaIndice" localSheetId="6">OFFSET(#REF!,1,0,MAX(#REF!))</definedName>
    <definedName name="ListaIndice">OFFSET(#REF!,1,0,MAX(#REF!))</definedName>
    <definedName name="MAPA" localSheetId="6">#REF!</definedName>
    <definedName name="MAPA">#REF!</definedName>
    <definedName name="MCIDADES" localSheetId="6">#REF!</definedName>
    <definedName name="MCIDADES">#REF!</definedName>
    <definedName name="MDA" localSheetId="6">#REF!</definedName>
    <definedName name="MDA">#REF!</definedName>
    <definedName name="MDS" localSheetId="6">#REF!</definedName>
    <definedName name="MDS">#REF!</definedName>
    <definedName name="ME" localSheetId="6">#REF!</definedName>
    <definedName name="ME">#REF!</definedName>
    <definedName name="MENU.CRONO" localSheetId="6" hidden="1">OFFSET(#REF!,1,0)</definedName>
    <definedName name="MENU.CRONO" localSheetId="5" hidden="1">OFFSET(#REF!,1,0)</definedName>
    <definedName name="MENU.CRONO" hidden="1">OFFSET(#REF!,1,0)</definedName>
    <definedName name="MENU.CRONOPLE" localSheetId="6" hidden="1">#REF!</definedName>
    <definedName name="MENU.CRONOPLE" localSheetId="5" hidden="1">#REF!</definedName>
    <definedName name="MENU.CRONOPLE" hidden="1">#REF!</definedName>
    <definedName name="MMA" localSheetId="6">#REF!</definedName>
    <definedName name="MMA">#REF!</definedName>
    <definedName name="MS" localSheetId="6">#REF!</definedName>
    <definedName name="MS">#REF!</definedName>
    <definedName name="MTUR" localSheetId="6">#REF!</definedName>
    <definedName name="MTUR">#REF!</definedName>
    <definedName name="NCOMPOSICOES">15</definedName>
    <definedName name="NMaxCrono" localSheetId="6">#REF!</definedName>
    <definedName name="NMaxCrono">#REF!</definedName>
    <definedName name="número" localSheetId="6">#REF!</definedName>
    <definedName name="número">#REF!</definedName>
    <definedName name="Objeto" localSheetId="6">#REF!</definedName>
    <definedName name="Objeto">#REF!</definedName>
    <definedName name="ORÇAMENTO.BancoRef" localSheetId="6" hidden="1">#REF!</definedName>
    <definedName name="ORÇAMENTO.BancoRef" localSheetId="5" hidden="1">#REF!</definedName>
    <definedName name="ORÇAMENTO.BancoRef" hidden="1">#REF!</definedName>
    <definedName name="ORÇAMENTO.CodBarra" localSheetId="6" hidden="1">IF('BDI DIF.'!ORÇAMENTO.Fonte="Sinapi",SUBSTITUTE(SUBSTITUTE('BDI DIF.'!ORÇAMENTO.Codigo,"/00","/"),"/0","/"),'BDI DIF.'!ORÇAMENTO.Codigo)</definedName>
    <definedName name="ORÇAMENTO.CodBarra" localSheetId="5" hidden="1">IF(Encargos!ORÇAMENTO.Fonte="Sinapi",SUBSTITUTE(SUBSTITUTE(Encargos!ORÇAMENTO.Codigo,"/00","/"),"/0","/"),Encargos!ORÇAMENTO.Codigo)</definedName>
    <definedName name="ORÇAMENTO.CodBarra" hidden="1">IF(ORÇAMENTO.Fonte="Sinapi",SUBSTITUTE(SUBSTITUTE(ORÇAMENTO.Codigo,"/00","/"),"/0","/"),ORÇAMENTO.Codigo)</definedName>
    <definedName name="ORÇAMENTO.Codigo" localSheetId="6" hidden="1">#REF!</definedName>
    <definedName name="ORÇAMENTO.Codigo" localSheetId="5" hidden="1">#REF!</definedName>
    <definedName name="ORÇAMENTO.Codigo" hidden="1">#REF!</definedName>
    <definedName name="ORÇAMENTO.ColunaLicit" localSheetId="6" hidden="1">#REF!</definedName>
    <definedName name="ORÇAMENTO.ColunaLicit" localSheetId="5" hidden="1">#REF!</definedName>
    <definedName name="ORÇAMENTO.ColunaLicit" hidden="1">#REF!</definedName>
    <definedName name="ORÇAMENTO.CopyFormat1" localSheetId="6" hidden="1">#REF!</definedName>
    <definedName name="ORÇAMENTO.CopyFormat1" localSheetId="5" hidden="1">#REF!</definedName>
    <definedName name="ORÇAMENTO.CopyFormat1" hidden="1">#REF!</definedName>
    <definedName name="ORÇAMENTO.CopyFormat2" localSheetId="6" hidden="1">#REF!</definedName>
    <definedName name="ORÇAMENTO.CopyFormat2" localSheetId="5" hidden="1">#REF!</definedName>
    <definedName name="ORÇAMENTO.CopyFormat2" hidden="1">#REF!</definedName>
    <definedName name="ORÇAMENTO.CustoUnitario" localSheetId="6" hidden="1">ROUND(#REF!,15-13*#REF!)</definedName>
    <definedName name="ORÇAMENTO.CustoUnitario" localSheetId="5" hidden="1">ROUND(#REF!,15-13*#REF!)</definedName>
    <definedName name="ORÇAMENTO.CustoUnitario" hidden="1">ROUND(#REF!,15-13*#REF!)</definedName>
    <definedName name="ORÇAMENTO.Descricao" localSheetId="6" hidden="1">#REF!</definedName>
    <definedName name="ORÇAMENTO.Descricao" localSheetId="5" hidden="1">#REF!</definedName>
    <definedName name="ORÇAMENTO.Descricao" hidden="1">#REF!</definedName>
    <definedName name="ORÇAMENTO.Filtro" localSheetId="6" hidden="1">#REF!</definedName>
    <definedName name="ORÇAMENTO.Filtro" localSheetId="5" hidden="1">#REF!</definedName>
    <definedName name="ORÇAMENTO.Filtro" hidden="1">#REF!</definedName>
    <definedName name="ORÇAMENTO.firstrow" localSheetId="6" hidden="1">#REF!</definedName>
    <definedName name="ORÇAMENTO.firstrow" localSheetId="5" hidden="1">#REF!</definedName>
    <definedName name="ORÇAMENTO.firstrow" hidden="1">#REF!</definedName>
    <definedName name="ORÇAMENTO.Fonte" localSheetId="6" hidden="1">#REF!</definedName>
    <definedName name="ORÇAMENTO.Fonte" localSheetId="5" hidden="1">#REF!</definedName>
    <definedName name="ORÇAMENTO.Fonte" hidden="1">#REF!</definedName>
    <definedName name="ORÇAMENTO.lastrow" localSheetId="6" hidden="1">#REF!</definedName>
    <definedName name="ORÇAMENTO.lastrow" localSheetId="5" hidden="1">#REF!</definedName>
    <definedName name="ORÇAMENTO.lastrow" hidden="1">#REF!</definedName>
    <definedName name="ORÇAMENTO.LinhaPadrão" localSheetId="6" hidden="1">#REF!</definedName>
    <definedName name="ORÇAMENTO.LinhaPadrão" localSheetId="5" hidden="1">#REF!</definedName>
    <definedName name="ORÇAMENTO.LinhaPadrão" hidden="1">#REF!</definedName>
    <definedName name="ORÇAMENTO.ListaCrono" localSheetId="6" hidden="1">OFFSET(#REF!,1,0):OFFSET(#REF!,-1,0)</definedName>
    <definedName name="ORÇAMENTO.ListaCrono" localSheetId="5" hidden="1">OFFSET(#REF!,1,0):OFFSET(#REF!,-1,0)</definedName>
    <definedName name="ORÇAMENTO.ListaCrono" hidden="1">OFFSET(#REF!,1,0):OFFSET(#REF!,-1,0)</definedName>
    <definedName name="ORÇAMENTO.MáximoListaCrono" localSheetId="6" hidden="1">MAX('BDI DIF.'!ORÇAMENTO.ListaCrono)</definedName>
    <definedName name="ORÇAMENTO.MáximoListaCrono" localSheetId="5" hidden="1">MAX(Encargos!ORÇAMENTO.ListaCrono)</definedName>
    <definedName name="ORÇAMENTO.MáximoListaCrono" hidden="1">MAX(ORÇAMENTO.ListaCrono)</definedName>
    <definedName name="ORÇAMENTO.Nivel" localSheetId="6" hidden="1">#REF!</definedName>
    <definedName name="ORÇAMENTO.Nivel" localSheetId="5" hidden="1">#REF!</definedName>
    <definedName name="ORÇAMENTO.Nivel" hidden="1">#REF!</definedName>
    <definedName name="ORÇAMENTO.OpcaoBDI" localSheetId="6" hidden="1">#REF!</definedName>
    <definedName name="ORÇAMENTO.OpcaoBDI" localSheetId="5" hidden="1">#REF!</definedName>
    <definedName name="ORÇAMENTO.OpcaoBDI" hidden="1">#REF!</definedName>
    <definedName name="ORÇAMENTO.OpcaoCusto" localSheetId="6">#REF!</definedName>
    <definedName name="ORÇAMENTO.OpcaoCusto">#REF!</definedName>
    <definedName name="ORÇAMENTO.PasteFormat1" localSheetId="6" hidden="1">OFFSET(#REF!,1,0):OFFSET(#REF!,-1,0)</definedName>
    <definedName name="ORÇAMENTO.PasteFormat1" localSheetId="5" hidden="1">OFFSET(#REF!,1,0):OFFSET(#REF!,-1,0)</definedName>
    <definedName name="ORÇAMENTO.PasteFormat1" hidden="1">OFFSET(#REF!,1,0):OFFSET(#REF!,-1,0)</definedName>
    <definedName name="ORÇAMENTO.PasteFormat2" localSheetId="6" hidden="1">OFFSET(#REF!,1,0):OFFSET(#REF!,-1,0)</definedName>
    <definedName name="ORÇAMENTO.PasteFormat2" localSheetId="5" hidden="1">OFFSET(#REF!,1,0):OFFSET(#REF!,-1,0)</definedName>
    <definedName name="ORÇAMENTO.PasteFormat2" hidden="1">OFFSET(#REF!,1,0):OFFSET(#REF!,-1,0)</definedName>
    <definedName name="ORÇAMENTO.PrecoUnitarioLicitado" localSheetId="6" hidden="1">#REF!</definedName>
    <definedName name="ORÇAMENTO.PrecoUnitarioLicitado" localSheetId="5" hidden="1">#REF!</definedName>
    <definedName name="ORÇAMENTO.PrecoUnitarioLicitado" hidden="1">#REF!</definedName>
    <definedName name="ORÇAMENTO.QuantBM" localSheetId="6" hidden="1">#REF!</definedName>
    <definedName name="ORÇAMENTO.QuantBM" localSheetId="5" hidden="1">#REF!</definedName>
    <definedName name="ORÇAMENTO.QuantBM" hidden="1">#REF!</definedName>
    <definedName name="ORÇAMENTO.RangeQuant" localSheetId="6" hidden="1">OFFSET(#REF!,1,0):OFFSET(#REF!,-1,0)</definedName>
    <definedName name="ORÇAMENTO.RangeQuant" localSheetId="5" hidden="1">OFFSET(#REF!,1,0):OFFSET(#REF!,-1,0)</definedName>
    <definedName name="ORÇAMENTO.RangeQuant" hidden="1">OFFSET(#REF!,1,0):OFFSET(#REF!,-1,0)</definedName>
    <definedName name="ORÇAMENTO.SumCPMANUAL" localSheetId="6" hidden="1">SUMIF(#REF!,"CP",#REF!)</definedName>
    <definedName name="ORÇAMENTO.SumCPMANUAL" localSheetId="5" hidden="1">SUMIF(#REF!,"CP",#REF!)</definedName>
    <definedName name="ORÇAMENTO.SumCPMANUAL" hidden="1">SUMIF(#REF!,"CP",#REF!)</definedName>
    <definedName name="ORÇAMENTO.SumINVMANUAL" localSheetId="6" hidden="1">SUMIF(#REF!,"RP",#REF!)+SUMIF(#REF!,"CP",#REF!)+SUMIF(#REF!,"OU",#REF!)</definedName>
    <definedName name="ORÇAMENTO.SumINVMANUAL" localSheetId="5" hidden="1">SUMIF(#REF!,"RP",#REF!)+SUMIF(#REF!,"CP",#REF!)+SUMIF(#REF!,"OU",#REF!)</definedName>
    <definedName name="ORÇAMENTO.SumINVMANUAL" hidden="1">SUMIF(#REF!,"RP",#REF!)+SUMIF(#REF!,"CP",#REF!)+SUMIF(#REF!,"OU",#REF!)</definedName>
    <definedName name="ORÇAMENTO.SumOUTROSMANUAL" localSheetId="6" hidden="1">SUMIF(#REF!,"OU",#REF!)</definedName>
    <definedName name="ORÇAMENTO.SumOUTROSMANUAL" localSheetId="5" hidden="1">SUMIF(#REF!,"OU",#REF!)</definedName>
    <definedName name="ORÇAMENTO.SumOUTROSMANUAL" hidden="1">SUMIF(#REF!,"OU",#REF!)</definedName>
    <definedName name="ORÇAMENTO.SumREPASSEMANUAL" localSheetId="6" hidden="1">'BDI DIF.'!ORÇAMENTO.SumINVMANUAL-'BDI DIF.'!ORÇAMENTO.SumCPMANUAL-'BDI DIF.'!ORÇAMENTO.SumOUTROSMANUAL</definedName>
    <definedName name="ORÇAMENTO.SumREPASSEMANUAL" localSheetId="5" hidden="1">Encargos!ORÇAMENTO.SumINVMANUAL-Encargos!ORÇAMENTO.SumCPMANUAL-Encargos!ORÇAMENTO.SumOUTROSMANUAL</definedName>
    <definedName name="ORÇAMENTO.SumREPASSEMANUAL" hidden="1">ORÇAMENTO.SumINVMANUAL-ORÇAMENTO.SumCPMANUAL-ORÇAMENTO.SumOUTROSMANUAL</definedName>
    <definedName name="ORÇAMENTO.Unidade" localSheetId="6" hidden="1">#REF!</definedName>
    <definedName name="ORÇAMENTO.Unidade" localSheetId="5" hidden="1">#REF!</definedName>
    <definedName name="ORÇAMENTO.Unidade" hidden="1">#REF!</definedName>
    <definedName name="orçamrest" localSheetId="6" hidden="1">{#N/A,#N/A,TRUE,"Serviços"}</definedName>
    <definedName name="orçamrest" hidden="1">{#N/A,#N/A,TRUE,"Serviços"}</definedName>
    <definedName name="orçamrestt" localSheetId="6" hidden="1">{#N/A,#N/A,TRUE,"Serviços"}</definedName>
    <definedName name="orçamrestt" hidden="1">{#N/A,#N/A,TRUE,"Serviços"}</definedName>
    <definedName name="PLE.firstrow" localSheetId="6" hidden="1">#REF!</definedName>
    <definedName name="PLE.firstrow" localSheetId="5" hidden="1">#REF!</definedName>
    <definedName name="PLE.firstrow" hidden="1">#REF!</definedName>
    <definedName name="PLE.lastrow" localSheetId="6" hidden="1">#REF!</definedName>
    <definedName name="PLE.lastrow" localSheetId="5" hidden="1">#REF!</definedName>
    <definedName name="PLE.lastrow" hidden="1">#REF!</definedName>
    <definedName name="PLE.Medicao" localSheetId="6" hidden="1">#REF!</definedName>
    <definedName name="PLE.Medicao" localSheetId="5" hidden="1">#REF!</definedName>
    <definedName name="PLE.Medicao" hidden="1">#REF!</definedName>
    <definedName name="PLE.ValorDoEvento" localSheetId="6" hidden="1">SUMIF(#REF!,#REF!,OFFSET(#REF!,0,#REF!))</definedName>
    <definedName name="PLE.ValorDoEvento" localSheetId="5" hidden="1">SUMIF(#REF!,#REF!,OFFSET(#REF!,0,#REF!))</definedName>
    <definedName name="PLE.ValorDoEvento" hidden="1">SUMIF(#REF!,#REF!,OFFSET(#REF!,0,#REF!))</definedName>
    <definedName name="PLQ.ColunaPadrão" localSheetId="6">#REF!</definedName>
    <definedName name="PLQ.ColunaPadrão">#REF!</definedName>
    <definedName name="PLQ.Colunas" localSheetId="6">#REF!</definedName>
    <definedName name="PLQ.Colunas">#REF!</definedName>
    <definedName name="PLQ.FormulaQuant" localSheetId="6">#REF!</definedName>
    <definedName name="PLQ.FormulaQuant">#REF!</definedName>
    <definedName name="PLQ.Item" localSheetId="6">#REF!:OFFSET(#REF!,-1,0)</definedName>
    <definedName name="PLQ.Item">#REF!:OFFSET(#REF!,-1,0)</definedName>
    <definedName name="PLQ.LinhaPadrão" localSheetId="6">#REF!</definedName>
    <definedName name="PLQ.LinhaPadrão">#REF!</definedName>
    <definedName name="PLQ.qtde.frentes">COUNTA(#REF!)</definedName>
    <definedName name="PO.BDI" localSheetId="6">OFFSET(#REF!,1,0):OFFSET(#REF!,-1,0)</definedName>
    <definedName name="PO.BDI">OFFSET(#REF!,1,0):OFFSET(#REF!,-1,0)</definedName>
    <definedName name="PO.CustoRef" localSheetId="6">OFFSET(#REF!,1,0):OFFSET(#REF!,-1,0)</definedName>
    <definedName name="PO.CustoRef">OFFSET(#REF!,1,0):OFFSET(#REF!,-1,0)</definedName>
    <definedName name="PO.CustoUnitario" localSheetId="6">ROUND(#REF!,15-13*#REF!)</definedName>
    <definedName name="PO.CustoUnitario">ROUND(#REF!,15-13*#REF!)</definedName>
    <definedName name="PO.Dados" localSheetId="6">#REF!:OFFSET(#REF!,-1,0)</definedName>
    <definedName name="PO.Dados">#REF!:OFFSET(#REF!,-1,0)</definedName>
    <definedName name="PO.FormulaQuant" localSheetId="6">#REF!</definedName>
    <definedName name="PO.FormulaQuant">#REF!</definedName>
    <definedName name="PO.LinhaPadrão" localSheetId="6">#REF!</definedName>
    <definedName name="PO.LinhaPadrão">#REF!</definedName>
    <definedName name="PO.PrecoUnitario" localSheetId="6">ROUND(#REF!,15-13*#REF!)</definedName>
    <definedName name="PO.PrecoUnitario">ROUND(#REF!,15-13*#REF!)</definedName>
    <definedName name="PO.Quantidade" localSheetId="6">ROUND(#REF!,15-13*#REF!)</definedName>
    <definedName name="PO.Quantidade">ROUND(#REF!,15-13*#REF!)</definedName>
    <definedName name="PO.ValoresBDI" localSheetId="6" hidden="1">OFFSET(#REF!,1,0):OFFSET(#REF!,-1,0)</definedName>
    <definedName name="PO.ValoresBDI" localSheetId="5" hidden="1">OFFSET(#REF!,1,0):OFFSET(#REF!,-1,0)</definedName>
    <definedName name="PO.ValoresBDI" hidden="1">OFFSET(#REF!,1,0):OFFSET(#REF!,-1,0)</definedName>
    <definedName name="portaria" localSheetId="6">#REF!</definedName>
    <definedName name="portaria">#REF!</definedName>
    <definedName name="PROD_1" localSheetId="6" hidden="1">{#N/A,#N/A,TRUE,"Serviços"}</definedName>
    <definedName name="PROD_1" hidden="1">{#N/A,#N/A,TRUE,"Serviços"}</definedName>
    <definedName name="PROD_11" localSheetId="6" hidden="1">{#N/A,#N/A,TRUE,"Serviços"}</definedName>
    <definedName name="PROD_11" hidden="1">{#N/A,#N/A,TRUE,"Serviços"}</definedName>
    <definedName name="QCI.CPManual" localSheetId="5" hidden="1">ROUND(#REF!,2)</definedName>
    <definedName name="QCI.CPManual" hidden="1">ROUND(#REF!,2)</definedName>
    <definedName name="QCI.DescManual" localSheetId="6" hidden="1">#REF!</definedName>
    <definedName name="QCI.DescManual" localSheetId="5" hidden="1">#REF!</definedName>
    <definedName name="QCI.DescManual" hidden="1">#REF!</definedName>
    <definedName name="QCI.Divisao" localSheetId="6" hidden="1">#REF!</definedName>
    <definedName name="QCI.Divisao" localSheetId="5" hidden="1">#REF!</definedName>
    <definedName name="QCI.Divisao" hidden="1">#REF!</definedName>
    <definedName name="QCI.ExisteManual" localSheetId="5" hidden="1">(COUNTIF(#REF!,"Manual")+COUNTIF(#REF!,"SemiAuto"))&gt;0</definedName>
    <definedName name="QCI.ExisteManual" hidden="1">(COUNTIF(#REF!,"Manual")+COUNTIF(#REF!,"SemiAuto"))&gt;0</definedName>
    <definedName name="QCI.InvManual" localSheetId="5" hidden="1">ROUND(#REF!,2)</definedName>
    <definedName name="QCI.InvManual" hidden="1">ROUND(#REF!,2)</definedName>
    <definedName name="QCI.ItemInvestimento" localSheetId="6" hidden="1">OFFSET(#REF!,1,0,COUNTA(#REF!)-1,1)</definedName>
    <definedName name="QCI.ItemInvestimento" localSheetId="5" hidden="1">OFFSET(#REF!,1,0,COUNTA(#REF!)-1,1)</definedName>
    <definedName name="QCI.ItemInvestimento" hidden="1">OFFSET(#REF!,1,0,COUNTA(#REF!)-1,1)</definedName>
    <definedName name="QCI.LoteManual" localSheetId="6" hidden="1">#REF!</definedName>
    <definedName name="QCI.LoteManual" localSheetId="5" hidden="1">#REF!</definedName>
    <definedName name="QCI.LoteManual" hidden="1">#REF!</definedName>
    <definedName name="QCI.MaxCPManual" localSheetId="6" hidden="1">#REF!-#REF!</definedName>
    <definedName name="QCI.MaxCPManual" localSheetId="5" hidden="1">#REF!-#REF!</definedName>
    <definedName name="QCI.MaxCPManual" hidden="1">#REF!-#REF!</definedName>
    <definedName name="QCI.MaxOUManual" localSheetId="6" hidden="1">#REF!-#REF!</definedName>
    <definedName name="QCI.MaxOUManual" localSheetId="5" hidden="1">#REF!-#REF!</definedName>
    <definedName name="QCI.MaxOUManual" hidden="1">#REF!-#REF!</definedName>
    <definedName name="QCI.OutrosManual" localSheetId="5" hidden="1">ROUND(#REF!,2)</definedName>
    <definedName name="QCI.OutrosManual" hidden="1">ROUND(#REF!,2)</definedName>
    <definedName name="QCI.SubItemInvestimento" localSheetId="6" hidden="1">OFFSET(#REF!,1,MATCH(#REF!,#REF!,0)-1,INDEX(#REF!,MATCH(#REF!,#REF!,0)+1))</definedName>
    <definedName name="QCI.SubItemInvestimento" localSheetId="5" hidden="1">OFFSET(#REF!,1,MATCH(#REF!,#REF!,0)-1,INDEX(#REF!,MATCH(#REF!,#REF!,0)+1))</definedName>
    <definedName name="QCI.SubItemInvestimento" hidden="1">OFFSET(#REF!,1,MATCH(#REF!,#REF!,0)-1,INDEX(#REF!,MATCH(#REF!,#REF!,0)+1))</definedName>
    <definedName name="QCI.SumCPMANUAL" localSheetId="6" hidden="1">SUMIF(#REF!,"Manual",#REF!)</definedName>
    <definedName name="QCI.SumCPMANUAL" localSheetId="5" hidden="1">SUMIF(#REF!,"Manual",#REF!)</definedName>
    <definedName name="QCI.SumCPMANUAL" hidden="1">SUMIF(#REF!,"Manual",#REF!)</definedName>
    <definedName name="QCI.SumINVMANUAL" localSheetId="6" hidden="1">SUMIF(#REF!,"Manual",#REF!)</definedName>
    <definedName name="QCI.SumINVMANUAL" localSheetId="5" hidden="1">SUMIF(#REF!,"Manual",#REF!)</definedName>
    <definedName name="QCI.SumINVMANUAL" hidden="1">SUMIF(#REF!,"Manual",#REF!)</definedName>
    <definedName name="QCI.SumOUTROSMANUAL" localSheetId="6" hidden="1">SUMIF(#REF!,"Manual",#REF!)</definedName>
    <definedName name="QCI.SumOUTROSMANUAL" localSheetId="5" hidden="1">SUMIF(#REF!,"Manual",#REF!)</definedName>
    <definedName name="QCI.SumOUTROSMANUAL" hidden="1">SUMIF(#REF!,"Manual",#REF!)</definedName>
    <definedName name="QCI.SumREPASSEMANUAL" localSheetId="6" hidden="1">'BDI DIF.'!QCI.SumINVMANUAL-QCI.CPManual-QCI.OutrosManual</definedName>
    <definedName name="QCI.SumREPASSEMANUAL" localSheetId="5" hidden="1">Encargos!QCI.SumINVMANUAL-Encargos!QCI.CPManual-Encargos!QCI.OutrosManual</definedName>
    <definedName name="QCI.SumREPASSEMANUAL" hidden="1">QCI.SumINVMANUAL-QCI.CPManual-QCI.OutrosManual</definedName>
    <definedName name="Referencia.Descricao" localSheetId="6">IF(ISNUMBER('BDI DIF.'!linhaSINAPIxls),INDEX(INDIRECT("'[Referência "&amp;'BDI DIF.'!_xlnm.Database&amp;".xls]Banco'!$b:$g"),'BDI DIF.'!linhaSINAPIxls,3),"")</definedName>
    <definedName name="Referencia.Descricao">IF(ISNUMBER([0]!linhaSINAPIxls),INDEX(INDIRECT("'[Referência "&amp;_xlnm.Database&amp;".xls]Banco'!$b:$g"),[0]!linhaSINAPIxls,3),"")</definedName>
    <definedName name="Referencia.Desonerado" localSheetId="6">IF(ISNUMBER('BDI DIF.'!linhaSINAPIxls),VALUE(INDEX(INDIRECT("'[Referência "&amp;'BDI DIF.'!_xlnm.Database&amp;".xls]Banco'!$b:$g"),'BDI DIF.'!linhaSINAPIxls,5)),0)</definedName>
    <definedName name="Referencia.Desonerado">IF(ISNUMBER([0]!linhaSINAPIxls),VALUE(INDEX(INDIRECT("'[Referência "&amp;_xlnm.Database&amp;".xls]Banco'!$b:$g"),[0]!linhaSINAPIxls,5)),0)</definedName>
    <definedName name="Referencia.NaoDesonerado" localSheetId="6">IF(ISNUMBER('BDI DIF.'!linhaSINAPIxls),VALUE(INDEX(INDIRECT("'[Referência "&amp;'BDI DIF.'!_xlnm.Database&amp;".xls]Banco'!$b:$g"),'BDI DIF.'!linhaSINAPIxls,6)),0)</definedName>
    <definedName name="Referencia.NaoDesonerado">IF(ISNUMBER([0]!linhaSINAPIxls),VALUE(INDEX(INDIRECT("'[Referência "&amp;_xlnm.Database&amp;".xls]Banco'!$b:$g"),[0]!linhaSINAPIxls,6)),0)</definedName>
    <definedName name="Referencia.Unidade" localSheetId="6">IF(ISNUMBER('BDI DIF.'!linhaSINAPIxls),INDEX(INDIRECT("'[Referência "&amp;'BDI DIF.'!_xlnm.Database&amp;".xls]Banco'!$b:$g"),'BDI DIF.'!linhaSINAPIxls,4),"")</definedName>
    <definedName name="Referencia.Unidade">IF(ISNUMBER([0]!linhaSINAPIxls),INDEX(INDIRECT("'[Referência "&amp;_xlnm.Database&amp;".xls]Banco'!$b:$g"),[0]!linhaSINAPIxls,4),"")</definedName>
    <definedName name="RegimeExecucao" hidden="1">#N/A</definedName>
    <definedName name="REL" localSheetId="6" hidden="1">{#N/A,#N/A,TRUE,"Serviços"}</definedName>
    <definedName name="REL" hidden="1">{#N/A,#N/A,TRUE,"Serviços"}</definedName>
    <definedName name="RELL" localSheetId="6" hidden="1">{#N/A,#N/A,TRUE,"Serviços"}</definedName>
    <definedName name="RELL" hidden="1">{#N/A,#N/A,TRUE,"Serviços"}</definedName>
    <definedName name="RRE.MaxCPAcum" localSheetId="6" hidden="1">#REF!</definedName>
    <definedName name="RRE.MaxCPAcum" localSheetId="5" hidden="1">#REF!</definedName>
    <definedName name="RRE.MaxCPAcum" hidden="1">#REF!</definedName>
    <definedName name="RRE.MaxCPAnt" localSheetId="6" hidden="1">#REF!</definedName>
    <definedName name="RRE.MaxCPAnt" localSheetId="5" hidden="1">#REF!</definedName>
    <definedName name="RRE.MaxCPAnt" hidden="1">#REF!</definedName>
    <definedName name="RRE.MaxOUAcum" localSheetId="6" hidden="1">#REF!</definedName>
    <definedName name="RRE.MaxOUAcum" localSheetId="5" hidden="1">#REF!</definedName>
    <definedName name="RRE.MaxOUAcum" hidden="1">#REF!</definedName>
    <definedName name="RRE.MaxOUAnt" localSheetId="6" hidden="1">#REF!</definedName>
    <definedName name="RRE.MaxOUAnt" localSheetId="5" hidden="1">#REF!</definedName>
    <definedName name="RRE.MaxOUAnt" hidden="1">#REF!</definedName>
    <definedName name="RRE.Numero" localSheetId="6" hidden="1">OFFSET(#REF!,0,1)</definedName>
    <definedName name="RRE.Numero" localSheetId="5" hidden="1">OFFSET(#REF!,0,1)</definedName>
    <definedName name="RRE.Numero" hidden="1">OFFSET(#REF!,0,1)</definedName>
    <definedName name="RRE.VIMeta" localSheetId="6" hidden="1">#REF!</definedName>
    <definedName name="RRE.VIMeta" localSheetId="5" hidden="1">#REF!</definedName>
    <definedName name="RRE.VIMeta" hidden="1">#REF!</definedName>
    <definedName name="rrff" localSheetId="6" hidden="1">{#N/A,#N/A,TRUE,"Serviços"}</definedName>
    <definedName name="rrff" hidden="1">{#N/A,#N/A,TRUE,"Serviços"}</definedName>
    <definedName name="rrfff" localSheetId="6" hidden="1">{#N/A,#N/A,TRUE,"Serviços"}</definedName>
    <definedName name="rrfff" hidden="1">{#N/A,#N/A,TRUE,"Serviços"}</definedName>
    <definedName name="rrr" localSheetId="6" hidden="1">{#N/A,#N/A,TRUE,"Serviços"}</definedName>
    <definedName name="rrr" hidden="1">{#N/A,#N/A,TRUE,"Serviços"}</definedName>
    <definedName name="SaldoPerc" localSheetId="6">1-IF(ISNUMBER(#REF!),#REF!,0)</definedName>
    <definedName name="SaldoPerc">1-IF(ISNUMBER(#REF!),#REF!,0)</definedName>
    <definedName name="sasda" localSheetId="6" hidden="1">{#N/A,#N/A,TRUE,"Serviços"}</definedName>
    <definedName name="sasda" hidden="1">{#N/A,#N/A,TRUE,"Serviços"}</definedName>
    <definedName name="sasdaa" localSheetId="6" hidden="1">{#N/A,#N/A,TRUE,"Serviços"}</definedName>
    <definedName name="sasdaa" hidden="1">{#N/A,#N/A,TRUE,"Serviços"}</definedName>
    <definedName name="SENHAGT" hidden="1">"quantidades"</definedName>
    <definedName name="serger" localSheetId="6">#REF!</definedName>
    <definedName name="serger">#REF!</definedName>
    <definedName name="SETEMBRO" localSheetId="6" hidden="1">{#N/A,#N/A,TRUE,"Serviços"}</definedName>
    <definedName name="SETEMBRO" hidden="1">{#N/A,#N/A,TRUE,"Serviços"}</definedName>
    <definedName name="SETEMBROO" localSheetId="6" hidden="1">{#N/A,#N/A,TRUE,"Serviços"}</definedName>
    <definedName name="SETEMBROO" hidden="1">{#N/A,#N/A,TRUE,"Serviços"}</definedName>
    <definedName name="solver_lin" hidden="1">0</definedName>
    <definedName name="solver_num" hidden="1">0</definedName>
    <definedName name="solver_opt" hidden="1">'[4]61M-CBMI:MAT-BET'!$H$18</definedName>
    <definedName name="solver_typ" hidden="1">1</definedName>
    <definedName name="solver_val" hidden="1">0</definedName>
    <definedName name="SomaAgrup" localSheetId="6">SUMIF(OFFSET(#REF!,1,0,#REF!),"S",OFFSET(#REF!,1,0,#REF!))</definedName>
    <definedName name="SomaAgrup">SUMIF(OFFSET(#REF!,1,0,#REF!),"S",OFFSET(#REF!,1,0,#REF!))</definedName>
    <definedName name="SomaAgrupBM" localSheetId="6" hidden="1">SUMIF(OFFSET(#REF!,1,0,#REF!),"S",OFFSET(#REF!,1,0,#REF!))</definedName>
    <definedName name="SomaAgrupBM" localSheetId="5" hidden="1">SUMIF(OFFSET(#REF!,1,0,#REF!),"S",OFFSET(#REF!,1,0,#REF!))</definedName>
    <definedName name="SomaAgrupBM" hidden="1">SUMIF(OFFSET(#REF!,1,0,#REF!),"S",OFFSET(#REF!,1,0,#REF!))</definedName>
    <definedName name="TIPOORCAMENTO" localSheetId="6" hidden="1">IF(VALUE(#REF!)=2,"Licitado","Proposto")</definedName>
    <definedName name="TIPOORCAMENTO" localSheetId="5" hidden="1">IF(VALUE(#REF!)=2,"Licitado","Proposto")</definedName>
    <definedName name="TIPOORCAMENTO" hidden="1">IF(VALUE(#REF!)=2,"Licitado","Proposto")</definedName>
    <definedName name="TipoOrçamento">"LICITADO"</definedName>
    <definedName name="Total1001" localSheetId="6">#REF!</definedName>
    <definedName name="Total1001">#REF!</definedName>
    <definedName name="Total1002" localSheetId="6">#REF!</definedName>
    <definedName name="Total1002">#REF!</definedName>
    <definedName name="Total1004" localSheetId="6">#REF!</definedName>
    <definedName name="Total1004">#REF!</definedName>
    <definedName name="Total1004a" localSheetId="6">#REF!</definedName>
    <definedName name="Total1004a">#REF!</definedName>
    <definedName name="Total1004b" localSheetId="6">#REF!</definedName>
    <definedName name="Total1004b">#REF!</definedName>
    <definedName name="Total1005" localSheetId="6">#REF!</definedName>
    <definedName name="Total1005">#REF!</definedName>
    <definedName name="Total1006" localSheetId="6">#REF!</definedName>
    <definedName name="Total1006">#REF!</definedName>
    <definedName name="Total1007" localSheetId="6">#REF!</definedName>
    <definedName name="Total1007">#REF!</definedName>
    <definedName name="Total1008" localSheetId="6">#REF!</definedName>
    <definedName name="Total1008">#REF!</definedName>
    <definedName name="Total1009" localSheetId="6">#REF!</definedName>
    <definedName name="Total1009">#REF!</definedName>
    <definedName name="Total1010" localSheetId="6">#REF!</definedName>
    <definedName name="Total1010">#REF!</definedName>
    <definedName name="Total1010a" localSheetId="6">#REF!</definedName>
    <definedName name="Total1010a">#REF!</definedName>
    <definedName name="Total1010b" localSheetId="6">#REF!</definedName>
    <definedName name="Total1010b">#REF!</definedName>
    <definedName name="Total1015" localSheetId="6">#REF!</definedName>
    <definedName name="Total1015">#REF!</definedName>
    <definedName name="Total1016" localSheetId="6">#REF!</definedName>
    <definedName name="Total1016">#REF!</definedName>
    <definedName name="Total1016b" localSheetId="6">#REF!</definedName>
    <definedName name="Total1016b">#REF!</definedName>
    <definedName name="Total1016c" localSheetId="6">#REF!</definedName>
    <definedName name="Total1016c">#REF!</definedName>
    <definedName name="total1017" localSheetId="6">#REF!</definedName>
    <definedName name="total1017">#REF!</definedName>
    <definedName name="Total1017b" localSheetId="6">#REF!</definedName>
    <definedName name="Total1017b">#REF!</definedName>
    <definedName name="total1018" localSheetId="6">#REF!</definedName>
    <definedName name="total1018">#REF!</definedName>
    <definedName name="Total1019" localSheetId="6">#REF!</definedName>
    <definedName name="Total1019">#REF!</definedName>
    <definedName name="Total201A" localSheetId="6">'[3]2.1'!#REF!</definedName>
    <definedName name="Total201A">'[3]2.1'!#REF!</definedName>
    <definedName name="Total201c" localSheetId="6">#REF!</definedName>
    <definedName name="Total201c">#REF!</definedName>
    <definedName name="Total201c2">'[3]2.1'!$I$33</definedName>
    <definedName name="Total201c3">'[3]2.1'!$I$33</definedName>
    <definedName name="Total301" localSheetId="6">#REF!</definedName>
    <definedName name="Total301">#REF!</definedName>
    <definedName name="Total401" localSheetId="6">#REF!</definedName>
    <definedName name="Total401">#REF!</definedName>
    <definedName name="Total501a" localSheetId="6">#REF!</definedName>
    <definedName name="Total501a">#REF!</definedName>
    <definedName name="Total502" localSheetId="6">#REF!</definedName>
    <definedName name="Total502">#REF!</definedName>
    <definedName name="Total503" localSheetId="6">#REF!</definedName>
    <definedName name="Total503">#REF!</definedName>
    <definedName name="Total504" localSheetId="6">#REF!</definedName>
    <definedName name="Total504">#REF!</definedName>
    <definedName name="Total506" localSheetId="6">#REF!</definedName>
    <definedName name="Total506">#REF!</definedName>
    <definedName name="Total507" localSheetId="6">#REF!</definedName>
    <definedName name="Total507">#REF!</definedName>
    <definedName name="Total508" localSheetId="6">#REF!</definedName>
    <definedName name="Total508">#REF!</definedName>
    <definedName name="total509" localSheetId="6">#REF!</definedName>
    <definedName name="total509">#REF!</definedName>
    <definedName name="Total510" localSheetId="6">#REF!</definedName>
    <definedName name="Total510">#REF!</definedName>
    <definedName name="Total511" localSheetId="6">#REF!</definedName>
    <definedName name="Total511">#REF!</definedName>
    <definedName name="Total701" localSheetId="6">#REF!</definedName>
    <definedName name="Total701">#REF!</definedName>
    <definedName name="Total704" localSheetId="6">#REF!</definedName>
    <definedName name="Total704">#REF!</definedName>
    <definedName name="Total705" localSheetId="6">#REF!</definedName>
    <definedName name="Total705">#REF!</definedName>
    <definedName name="Total712" localSheetId="6">#REF!</definedName>
    <definedName name="Total712">#REF!</definedName>
    <definedName name="Total801" localSheetId="6">#REF!</definedName>
    <definedName name="Total801">#REF!</definedName>
    <definedName name="Total802" localSheetId="6">#REF!</definedName>
    <definedName name="Total802">#REF!</definedName>
    <definedName name="Total901" localSheetId="6">#REF!</definedName>
    <definedName name="Total901">#REF!</definedName>
    <definedName name="TYUIO" localSheetId="6" hidden="1">{#N/A,#N/A,TRUE,"Serviços"}</definedName>
    <definedName name="TYUIO" hidden="1">{#N/A,#N/A,TRUE,"Serviços"}</definedName>
    <definedName name="TYUIOO" localSheetId="6" hidden="1">{#N/A,#N/A,TRUE,"Serviços"}</definedName>
    <definedName name="TYUIOO" hidden="1">{#N/A,#N/A,TRUE,"Serviços"}</definedName>
    <definedName name="Versao" localSheetId="6">#REF!</definedName>
    <definedName name="Versao">#REF!</definedName>
    <definedName name="VTOTAL1" localSheetId="6">ROUND('BDI DIF.'!PO.Quantidade*'BDI DIF.'!PO.PrecoUnitario,15-13*#REF!)</definedName>
    <definedName name="VTOTAL1">ROUND(PO.Quantidade*PO.PrecoUnitario,15-13*#REF!)</definedName>
    <definedName name="VTOTALBM" localSheetId="6" hidden="1">IF(#REF!=0,0,CHOOSE(MATCH(RegimeExecucao,{"Global","Unitário"},0),ROUND(ROUND(#REF!,15-13*#REF!)/100*#REF!,15-13*#REF!),ROUND(ROUND(#REF!,15-13*#REF!)*ROUND(#REF!,15-13*#REF!),15-13*#REF!)))</definedName>
    <definedName name="VTOTALBM" localSheetId="5" hidden="1">IF(#REF!=0,0,CHOOSE(MATCH(RegimeExecucao,{"Global","Unitário"},0),ROUND(ROUND(#REF!,15-13*#REF!)/100*#REF!,15-13*#REF!),ROUND(ROUND(#REF!,15-13*#REF!)*ROUND(#REF!,15-13*#REF!),15-13*#REF!)))</definedName>
    <definedName name="VTOTALBM" hidden="1">IF(#REF!=0,0,CHOOSE(MATCH(RegimeExecucao,{"Global","Unitário"},0),ROUND(ROUND(#REF!,15-13*#REF!)/100*#REF!,15-13*#REF!),ROUND(ROUND(#REF!,15-13*#REF!)*ROUND(#REF!,15-13*#REF!),15-13*#REF!)))</definedName>
    <definedName name="wrn.Tipo." localSheetId="6" hidden="1">{#N/A,#N/A,TRUE,"Serviços"}</definedName>
    <definedName name="wrn.Tipo." hidden="1">{#N/A,#N/A,TRUE,"Serviços"}</definedName>
    <definedName name="wrn.Tipo.." localSheetId="6" hidden="1">{#N/A,#N/A,TRUE,"Serviços"}</definedName>
    <definedName name="wrn.Tipo.." hidden="1">{#N/A,#N/A,TRUE,"Serviços"}</definedName>
    <definedName name="x" localSheetId="6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5" l="1"/>
  <c r="K68" i="5"/>
  <c r="K67" i="5"/>
  <c r="K63" i="5"/>
  <c r="K62" i="5"/>
  <c r="K61" i="5"/>
  <c r="K59" i="5"/>
  <c r="K57" i="5"/>
  <c r="K56" i="5"/>
  <c r="K35" i="5"/>
  <c r="K34" i="5"/>
  <c r="K30" i="5"/>
  <c r="K29" i="5"/>
  <c r="K28" i="5"/>
  <c r="K27" i="5"/>
  <c r="K26" i="5"/>
  <c r="K24" i="5"/>
  <c r="K23" i="5"/>
  <c r="F63" i="5"/>
  <c r="F62" i="5"/>
  <c r="F61" i="5"/>
  <c r="I43" i="5"/>
  <c r="J60" i="5"/>
  <c r="E63" i="5"/>
  <c r="D30" i="5"/>
  <c r="E30" i="5"/>
  <c r="H69" i="16"/>
  <c r="H68" i="16"/>
  <c r="H66" i="16"/>
  <c r="H65" i="16"/>
  <c r="H64" i="16"/>
  <c r="H63" i="16"/>
  <c r="H62" i="16"/>
  <c r="H61" i="16"/>
  <c r="H60" i="16"/>
  <c r="L67" i="5" l="1"/>
  <c r="K66" i="5"/>
  <c r="I66" i="5"/>
  <c r="H66" i="5"/>
  <c r="K65" i="5"/>
  <c r="I65" i="5"/>
  <c r="H65" i="5"/>
  <c r="K64" i="5"/>
  <c r="I64" i="5"/>
  <c r="H64" i="5"/>
  <c r="I63" i="5"/>
  <c r="I67" i="5" s="1"/>
  <c r="I68" i="5" s="1"/>
  <c r="L62" i="5"/>
  <c r="H62" i="5"/>
  <c r="H63" i="5" s="1"/>
  <c r="H67" i="5" s="1"/>
  <c r="H68" i="5" s="1"/>
  <c r="L61" i="5"/>
  <c r="I61" i="5"/>
  <c r="H61" i="5"/>
  <c r="I60" i="5"/>
  <c r="G60" i="5"/>
  <c r="L59" i="5"/>
  <c r="I59" i="5"/>
  <c r="K58" i="5"/>
  <c r="L58" i="5" s="1"/>
  <c r="I58" i="5"/>
  <c r="H58" i="5"/>
  <c r="H59" i="5" s="1"/>
  <c r="H60" i="5" s="1"/>
  <c r="L56" i="5"/>
  <c r="L55" i="5"/>
  <c r="K55" i="5"/>
  <c r="I55" i="5"/>
  <c r="I56" i="5" s="1"/>
  <c r="I57" i="5" s="1"/>
  <c r="H55" i="5"/>
  <c r="H56" i="5" s="1"/>
  <c r="H57" i="5" s="1"/>
  <c r="K54" i="5"/>
  <c r="L54" i="5" s="1"/>
  <c r="H54" i="5"/>
  <c r="I34" i="5"/>
  <c r="I35" i="5" s="1"/>
  <c r="K33" i="5"/>
  <c r="J33" i="5"/>
  <c r="I33" i="5"/>
  <c r="H33" i="5"/>
  <c r="K32" i="5"/>
  <c r="J32" i="5"/>
  <c r="J65" i="5" s="1"/>
  <c r="I32" i="5"/>
  <c r="H32" i="5"/>
  <c r="K31" i="5"/>
  <c r="J31" i="5"/>
  <c r="I31" i="5"/>
  <c r="H31" i="5"/>
  <c r="I30" i="5"/>
  <c r="F30" i="5"/>
  <c r="I29" i="5"/>
  <c r="H29" i="5"/>
  <c r="H30" i="5" s="1"/>
  <c r="H34" i="5" s="1"/>
  <c r="H35" i="5" s="1"/>
  <c r="F29" i="5"/>
  <c r="I28" i="5"/>
  <c r="H28" i="5"/>
  <c r="F28" i="5"/>
  <c r="J27" i="5"/>
  <c r="G27" i="5"/>
  <c r="I27" i="5"/>
  <c r="K25" i="5"/>
  <c r="L25" i="5" s="1"/>
  <c r="I25" i="5"/>
  <c r="H25" i="5"/>
  <c r="H26" i="5" s="1"/>
  <c r="H27" i="5" s="1"/>
  <c r="L22" i="5"/>
  <c r="K22" i="5"/>
  <c r="I22" i="5"/>
  <c r="I23" i="5" s="1"/>
  <c r="I24" i="5" s="1"/>
  <c r="H22" i="5"/>
  <c r="H23" i="5" s="1"/>
  <c r="H24" i="5" s="1"/>
  <c r="K21" i="5"/>
  <c r="L21" i="5" s="1"/>
  <c r="H21" i="5"/>
  <c r="J66" i="5" l="1"/>
  <c r="L66" i="5" s="1"/>
  <c r="L31" i="5"/>
  <c r="J64" i="5"/>
  <c r="L32" i="5"/>
  <c r="L33" i="5"/>
  <c r="L65" i="5"/>
  <c r="L64" i="5"/>
  <c r="I62" i="5"/>
  <c r="D110" i="16" l="1"/>
  <c r="D111" i="16"/>
  <c r="F20" i="33"/>
  <c r="D81" i="5"/>
  <c r="D80" i="5"/>
  <c r="H108" i="16"/>
  <c r="H107" i="16" s="1"/>
  <c r="J48" i="5" s="1"/>
  <c r="G104" i="16"/>
  <c r="H104" i="16" s="1"/>
  <c r="H103" i="16"/>
  <c r="H102" i="16"/>
  <c r="H101" i="16"/>
  <c r="H100" i="16"/>
  <c r="H105" i="16" l="1"/>
  <c r="J44" i="5" s="1"/>
  <c r="H99" i="16"/>
  <c r="J81" i="5"/>
  <c r="D47" i="5"/>
  <c r="B40" i="5"/>
  <c r="B36" i="5"/>
  <c r="M64" i="5" l="1"/>
  <c r="M65" i="5"/>
  <c r="M66" i="5"/>
  <c r="H16" i="5"/>
  <c r="H82" i="16"/>
  <c r="H81" i="16"/>
  <c r="H80" i="16"/>
  <c r="H79" i="16"/>
  <c r="H78" i="16"/>
  <c r="H77" i="16"/>
  <c r="H73" i="16"/>
  <c r="H74" i="16" s="1"/>
  <c r="J15" i="5" s="1"/>
  <c r="H67" i="16"/>
  <c r="H56" i="16"/>
  <c r="H55" i="16"/>
  <c r="H54" i="16"/>
  <c r="H53" i="16"/>
  <c r="H52" i="16"/>
  <c r="H51" i="16"/>
  <c r="H50" i="16"/>
  <c r="H49" i="16"/>
  <c r="H48" i="16"/>
  <c r="H47" i="16"/>
  <c r="H43" i="16"/>
  <c r="H42" i="16"/>
  <c r="H41" i="16"/>
  <c r="H40" i="16"/>
  <c r="H39" i="16"/>
  <c r="H38" i="16"/>
  <c r="H37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6" i="16"/>
  <c r="H15" i="16"/>
  <c r="F14" i="16"/>
  <c r="H14" i="16" s="1"/>
  <c r="H13" i="16"/>
  <c r="H12" i="16"/>
  <c r="H11" i="16"/>
  <c r="H10" i="16"/>
  <c r="H9" i="16"/>
  <c r="H8" i="16"/>
  <c r="H7" i="16"/>
  <c r="H86" i="16"/>
  <c r="H87" i="16"/>
  <c r="H88" i="16"/>
  <c r="K3" i="5"/>
  <c r="D20" i="23"/>
  <c r="D23" i="23" s="1"/>
  <c r="D24" i="23" s="1"/>
  <c r="B15" i="23"/>
  <c r="D12" i="23"/>
  <c r="D15" i="23" s="1"/>
  <c r="D16" i="23" s="1"/>
  <c r="D4" i="23"/>
  <c r="B7" i="23" s="1"/>
  <c r="L29" i="5" l="1"/>
  <c r="L27" i="5"/>
  <c r="L35" i="5"/>
  <c r="L26" i="5"/>
  <c r="L24" i="5"/>
  <c r="L28" i="5"/>
  <c r="L34" i="5"/>
  <c r="L23" i="5"/>
  <c r="M33" i="5"/>
  <c r="M31" i="5"/>
  <c r="M32" i="5"/>
  <c r="H44" i="16"/>
  <c r="J13" i="5" s="1"/>
  <c r="H70" i="16"/>
  <c r="H34" i="16"/>
  <c r="G6" i="16" s="1"/>
  <c r="H6" i="16" s="1"/>
  <c r="H17" i="16" s="1"/>
  <c r="J30" i="5" s="1"/>
  <c r="J63" i="5" s="1"/>
  <c r="L63" i="5" s="1"/>
  <c r="H83" i="16"/>
  <c r="J16" i="5" s="1"/>
  <c r="H57" i="16"/>
  <c r="J14" i="5" s="1"/>
  <c r="B23" i="23"/>
  <c r="D7" i="23"/>
  <c r="D8" i="23" s="1"/>
  <c r="L30" i="5" l="1"/>
  <c r="L68" i="5"/>
  <c r="L57" i="5"/>
  <c r="L60" i="5"/>
  <c r="J47" i="5"/>
  <c r="J80" i="5"/>
  <c r="E142" i="34"/>
  <c r="B139" i="34"/>
  <c r="A137" i="34"/>
  <c r="B132" i="34"/>
  <c r="B129" i="34"/>
  <c r="A127" i="34"/>
  <c r="B125" i="34"/>
  <c r="B122" i="34"/>
  <c r="A120" i="34"/>
  <c r="H118" i="34"/>
  <c r="H115" i="34"/>
  <c r="H103" i="34"/>
  <c r="H100" i="34"/>
  <c r="H97" i="34"/>
  <c r="H94" i="34"/>
  <c r="H91" i="34"/>
  <c r="H88" i="34"/>
  <c r="H85" i="34"/>
  <c r="B118" i="34"/>
  <c r="B115" i="34"/>
  <c r="B103" i="34"/>
  <c r="B100" i="34"/>
  <c r="B97" i="34"/>
  <c r="B94" i="34"/>
  <c r="B91" i="34"/>
  <c r="B88" i="34"/>
  <c r="B85" i="34"/>
  <c r="B83" i="34"/>
  <c r="H125" i="34"/>
  <c r="E80" i="34"/>
  <c r="B77" i="34"/>
  <c r="A75" i="34"/>
  <c r="B73" i="34"/>
  <c r="B70" i="34"/>
  <c r="H67" i="34"/>
  <c r="B67" i="34"/>
  <c r="A65" i="34"/>
  <c r="B63" i="34"/>
  <c r="H60" i="34"/>
  <c r="H63" i="34" s="1"/>
  <c r="B60" i="34"/>
  <c r="A17" i="34"/>
  <c r="A2" i="34"/>
  <c r="A58" i="34"/>
  <c r="XEW65" i="34"/>
  <c r="XEO65" i="34"/>
  <c r="XEG65" i="34"/>
  <c r="XDY65" i="34"/>
  <c r="XDQ65" i="34"/>
  <c r="XDI65" i="34"/>
  <c r="XDA65" i="34"/>
  <c r="XCS65" i="34"/>
  <c r="XCK65" i="34"/>
  <c r="XCC65" i="34"/>
  <c r="XBU65" i="34"/>
  <c r="XBM65" i="34"/>
  <c r="XBE65" i="34"/>
  <c r="XAW65" i="34"/>
  <c r="XAO65" i="34"/>
  <c r="XAG65" i="34"/>
  <c r="WZY65" i="34"/>
  <c r="WZQ65" i="34"/>
  <c r="WZI65" i="34"/>
  <c r="WZA65" i="34"/>
  <c r="WYS65" i="34"/>
  <c r="WYK65" i="34"/>
  <c r="WYC65" i="34"/>
  <c r="WXU65" i="34"/>
  <c r="WXM65" i="34"/>
  <c r="WXE65" i="34"/>
  <c r="WWW65" i="34"/>
  <c r="WWO65" i="34"/>
  <c r="WWG65" i="34"/>
  <c r="WVY65" i="34"/>
  <c r="WVQ65" i="34"/>
  <c r="WVI65" i="34"/>
  <c r="WVA65" i="34"/>
  <c r="WUS65" i="34"/>
  <c r="WUK65" i="34"/>
  <c r="WUC65" i="34"/>
  <c r="WTU65" i="34"/>
  <c r="WTM65" i="34"/>
  <c r="WTE65" i="34"/>
  <c r="WSW65" i="34"/>
  <c r="WSO65" i="34"/>
  <c r="WSG65" i="34"/>
  <c r="WRY65" i="34"/>
  <c r="WRQ65" i="34"/>
  <c r="WRI65" i="34"/>
  <c r="WRA65" i="34"/>
  <c r="WQS65" i="34"/>
  <c r="WQK65" i="34"/>
  <c r="WQC65" i="34"/>
  <c r="WPU65" i="34"/>
  <c r="WPM65" i="34"/>
  <c r="WPE65" i="34"/>
  <c r="WOW65" i="34"/>
  <c r="WOO65" i="34"/>
  <c r="WOG65" i="34"/>
  <c r="WNY65" i="34"/>
  <c r="WNQ65" i="34"/>
  <c r="WNI65" i="34"/>
  <c r="WNA65" i="34"/>
  <c r="WMS65" i="34"/>
  <c r="WMK65" i="34"/>
  <c r="WMC65" i="34"/>
  <c r="WLU65" i="34"/>
  <c r="WLM65" i="34"/>
  <c r="WLE65" i="34"/>
  <c r="WKW65" i="34"/>
  <c r="WKO65" i="34"/>
  <c r="WKG65" i="34"/>
  <c r="WJY65" i="34"/>
  <c r="WJQ65" i="34"/>
  <c r="WJI65" i="34"/>
  <c r="WJA65" i="34"/>
  <c r="WIS65" i="34"/>
  <c r="WIK65" i="34"/>
  <c r="WIC65" i="34"/>
  <c r="WHU65" i="34"/>
  <c r="WHM65" i="34"/>
  <c r="WHE65" i="34"/>
  <c r="WGW65" i="34"/>
  <c r="WGO65" i="34"/>
  <c r="WGG65" i="34"/>
  <c r="WFY65" i="34"/>
  <c r="WFQ65" i="34"/>
  <c r="WFI65" i="34"/>
  <c r="WFA65" i="34"/>
  <c r="WES65" i="34"/>
  <c r="WEK65" i="34"/>
  <c r="WEC65" i="34"/>
  <c r="WDU65" i="34"/>
  <c r="WDM65" i="34"/>
  <c r="WDE65" i="34"/>
  <c r="WCW65" i="34"/>
  <c r="WCO65" i="34"/>
  <c r="WCG65" i="34"/>
  <c r="WBY65" i="34"/>
  <c r="WBQ65" i="34"/>
  <c r="WBI65" i="34"/>
  <c r="WBA65" i="34"/>
  <c r="WAS65" i="34"/>
  <c r="WAK65" i="34"/>
  <c r="WAC65" i="34"/>
  <c r="VZU65" i="34"/>
  <c r="VZM65" i="34"/>
  <c r="VZE65" i="34"/>
  <c r="VYW65" i="34"/>
  <c r="VYO65" i="34"/>
  <c r="VYG65" i="34"/>
  <c r="VXY65" i="34"/>
  <c r="VXQ65" i="34"/>
  <c r="VXI65" i="34"/>
  <c r="VXA65" i="34"/>
  <c r="VWS65" i="34"/>
  <c r="VWK65" i="34"/>
  <c r="VWC65" i="34"/>
  <c r="VVU65" i="34"/>
  <c r="VVM65" i="34"/>
  <c r="VVE65" i="34"/>
  <c r="VUW65" i="34"/>
  <c r="VUO65" i="34"/>
  <c r="VUG65" i="34"/>
  <c r="VTY65" i="34"/>
  <c r="VTQ65" i="34"/>
  <c r="VTI65" i="34"/>
  <c r="VTA65" i="34"/>
  <c r="VSS65" i="34"/>
  <c r="VSK65" i="34"/>
  <c r="VSC65" i="34"/>
  <c r="VRU65" i="34"/>
  <c r="VRM65" i="34"/>
  <c r="VRE65" i="34"/>
  <c r="VQW65" i="34"/>
  <c r="VQO65" i="34"/>
  <c r="VQG65" i="34"/>
  <c r="VPY65" i="34"/>
  <c r="VPQ65" i="34"/>
  <c r="VPI65" i="34"/>
  <c r="VPA65" i="34"/>
  <c r="VOS65" i="34"/>
  <c r="VOK65" i="34"/>
  <c r="VOC65" i="34"/>
  <c r="VNU65" i="34"/>
  <c r="VNM65" i="34"/>
  <c r="VNE65" i="34"/>
  <c r="VMW65" i="34"/>
  <c r="VMO65" i="34"/>
  <c r="VMG65" i="34"/>
  <c r="VLY65" i="34"/>
  <c r="VLQ65" i="34"/>
  <c r="VLI65" i="34"/>
  <c r="VLA65" i="34"/>
  <c r="VKS65" i="34"/>
  <c r="VKK65" i="34"/>
  <c r="VKC65" i="34"/>
  <c r="VJU65" i="34"/>
  <c r="VJM65" i="34"/>
  <c r="VJE65" i="34"/>
  <c r="VIW65" i="34"/>
  <c r="VIO65" i="34"/>
  <c r="VIG65" i="34"/>
  <c r="VHY65" i="34"/>
  <c r="VHQ65" i="34"/>
  <c r="VHI65" i="34"/>
  <c r="VHA65" i="34"/>
  <c r="VGS65" i="34"/>
  <c r="VGK65" i="34"/>
  <c r="VGC65" i="34"/>
  <c r="VFU65" i="34"/>
  <c r="VFM65" i="34"/>
  <c r="VFE65" i="34"/>
  <c r="VEW65" i="34"/>
  <c r="VEO65" i="34"/>
  <c r="VEG65" i="34"/>
  <c r="VDY65" i="34"/>
  <c r="VDQ65" i="34"/>
  <c r="VDI65" i="34"/>
  <c r="VDA65" i="34"/>
  <c r="VCS65" i="34"/>
  <c r="VCK65" i="34"/>
  <c r="VCC65" i="34"/>
  <c r="VBU65" i="34"/>
  <c r="VBM65" i="34"/>
  <c r="VBE65" i="34"/>
  <c r="VAW65" i="34"/>
  <c r="VAO65" i="34"/>
  <c r="VAG65" i="34"/>
  <c r="UZY65" i="34"/>
  <c r="UZQ65" i="34"/>
  <c r="UZI65" i="34"/>
  <c r="UZA65" i="34"/>
  <c r="UYS65" i="34"/>
  <c r="UYK65" i="34"/>
  <c r="UYC65" i="34"/>
  <c r="UXU65" i="34"/>
  <c r="UXM65" i="34"/>
  <c r="UXE65" i="34"/>
  <c r="UWW65" i="34"/>
  <c r="UWO65" i="34"/>
  <c r="UWG65" i="34"/>
  <c r="UVY65" i="34"/>
  <c r="UVQ65" i="34"/>
  <c r="UVI65" i="34"/>
  <c r="UVA65" i="34"/>
  <c r="UUS65" i="34"/>
  <c r="UUK65" i="34"/>
  <c r="UUC65" i="34"/>
  <c r="UTU65" i="34"/>
  <c r="UTM65" i="34"/>
  <c r="UTE65" i="34"/>
  <c r="USW65" i="34"/>
  <c r="USO65" i="34"/>
  <c r="USG65" i="34"/>
  <c r="URY65" i="34"/>
  <c r="URQ65" i="34"/>
  <c r="URI65" i="34"/>
  <c r="URA65" i="34"/>
  <c r="UQS65" i="34"/>
  <c r="UQK65" i="34"/>
  <c r="UQC65" i="34"/>
  <c r="UPU65" i="34"/>
  <c r="UPM65" i="34"/>
  <c r="UPE65" i="34"/>
  <c r="UOW65" i="34"/>
  <c r="UOO65" i="34"/>
  <c r="UOG65" i="34"/>
  <c r="UNY65" i="34"/>
  <c r="UNQ65" i="34"/>
  <c r="UNI65" i="34"/>
  <c r="UNA65" i="34"/>
  <c r="UMS65" i="34"/>
  <c r="UMK65" i="34"/>
  <c r="UMC65" i="34"/>
  <c r="ULU65" i="34"/>
  <c r="ULM65" i="34"/>
  <c r="ULE65" i="34"/>
  <c r="UKW65" i="34"/>
  <c r="UKO65" i="34"/>
  <c r="UKG65" i="34"/>
  <c r="UJY65" i="34"/>
  <c r="UJQ65" i="34"/>
  <c r="UJI65" i="34"/>
  <c r="UJA65" i="34"/>
  <c r="UIS65" i="34"/>
  <c r="UIK65" i="34"/>
  <c r="UIC65" i="34"/>
  <c r="UHU65" i="34"/>
  <c r="UHM65" i="34"/>
  <c r="UHE65" i="34"/>
  <c r="UGW65" i="34"/>
  <c r="UGO65" i="34"/>
  <c r="UGG65" i="34"/>
  <c r="UFY65" i="34"/>
  <c r="UFQ65" i="34"/>
  <c r="UFI65" i="34"/>
  <c r="UFA65" i="34"/>
  <c r="UES65" i="34"/>
  <c r="UEK65" i="34"/>
  <c r="UEC65" i="34"/>
  <c r="UDU65" i="34"/>
  <c r="UDM65" i="34"/>
  <c r="UDE65" i="34"/>
  <c r="UCW65" i="34"/>
  <c r="UCO65" i="34"/>
  <c r="UCG65" i="34"/>
  <c r="UBY65" i="34"/>
  <c r="UBQ65" i="34"/>
  <c r="UBI65" i="34"/>
  <c r="UBA65" i="34"/>
  <c r="UAS65" i="34"/>
  <c r="UAK65" i="34"/>
  <c r="UAC65" i="34"/>
  <c r="TZU65" i="34"/>
  <c r="TZM65" i="34"/>
  <c r="TZE65" i="34"/>
  <c r="TYW65" i="34"/>
  <c r="TYO65" i="34"/>
  <c r="TYG65" i="34"/>
  <c r="TXY65" i="34"/>
  <c r="TXQ65" i="34"/>
  <c r="TXI65" i="34"/>
  <c r="TXA65" i="34"/>
  <c r="TWS65" i="34"/>
  <c r="TWK65" i="34"/>
  <c r="TWC65" i="34"/>
  <c r="TVU65" i="34"/>
  <c r="TVM65" i="34"/>
  <c r="TVE65" i="34"/>
  <c r="TUW65" i="34"/>
  <c r="TUO65" i="34"/>
  <c r="TUG65" i="34"/>
  <c r="TTY65" i="34"/>
  <c r="TTQ65" i="34"/>
  <c r="TTI65" i="34"/>
  <c r="TTA65" i="34"/>
  <c r="TSS65" i="34"/>
  <c r="TSK65" i="34"/>
  <c r="TSC65" i="34"/>
  <c r="TRU65" i="34"/>
  <c r="TRM65" i="34"/>
  <c r="TRE65" i="34"/>
  <c r="TQW65" i="34"/>
  <c r="TQO65" i="34"/>
  <c r="TQG65" i="34"/>
  <c r="TPY65" i="34"/>
  <c r="TPQ65" i="34"/>
  <c r="TPI65" i="34"/>
  <c r="TPA65" i="34"/>
  <c r="TOS65" i="34"/>
  <c r="TOK65" i="34"/>
  <c r="TOC65" i="34"/>
  <c r="TNU65" i="34"/>
  <c r="TNM65" i="34"/>
  <c r="TNE65" i="34"/>
  <c r="TMW65" i="34"/>
  <c r="TMO65" i="34"/>
  <c r="TMG65" i="34"/>
  <c r="TLY65" i="34"/>
  <c r="TLQ65" i="34"/>
  <c r="TLI65" i="34"/>
  <c r="TLA65" i="34"/>
  <c r="TKS65" i="34"/>
  <c r="TKK65" i="34"/>
  <c r="TKC65" i="34"/>
  <c r="TJU65" i="34"/>
  <c r="TJM65" i="34"/>
  <c r="TJE65" i="34"/>
  <c r="TIW65" i="34"/>
  <c r="TIO65" i="34"/>
  <c r="TIG65" i="34"/>
  <c r="THY65" i="34"/>
  <c r="THQ65" i="34"/>
  <c r="THI65" i="34"/>
  <c r="THA65" i="34"/>
  <c r="TGS65" i="34"/>
  <c r="TGK65" i="34"/>
  <c r="TGC65" i="34"/>
  <c r="TFU65" i="34"/>
  <c r="TFM65" i="34"/>
  <c r="TFE65" i="34"/>
  <c r="TEW65" i="34"/>
  <c r="TEO65" i="34"/>
  <c r="TEG65" i="34"/>
  <c r="TDY65" i="34"/>
  <c r="TDQ65" i="34"/>
  <c r="TDI65" i="34"/>
  <c r="TDA65" i="34"/>
  <c r="TCS65" i="34"/>
  <c r="TCK65" i="34"/>
  <c r="TCC65" i="34"/>
  <c r="TBU65" i="34"/>
  <c r="TBM65" i="34"/>
  <c r="TBE65" i="34"/>
  <c r="TAW65" i="34"/>
  <c r="TAO65" i="34"/>
  <c r="TAG65" i="34"/>
  <c r="SZY65" i="34"/>
  <c r="SZQ65" i="34"/>
  <c r="SZI65" i="34"/>
  <c r="SZA65" i="34"/>
  <c r="SYS65" i="34"/>
  <c r="SYK65" i="34"/>
  <c r="SYC65" i="34"/>
  <c r="SXU65" i="34"/>
  <c r="SXM65" i="34"/>
  <c r="SXE65" i="34"/>
  <c r="SWW65" i="34"/>
  <c r="SWO65" i="34"/>
  <c r="SWG65" i="34"/>
  <c r="SVY65" i="34"/>
  <c r="SVQ65" i="34"/>
  <c r="SVI65" i="34"/>
  <c r="SVA65" i="34"/>
  <c r="SUS65" i="34"/>
  <c r="SUK65" i="34"/>
  <c r="SUC65" i="34"/>
  <c r="STU65" i="34"/>
  <c r="STM65" i="34"/>
  <c r="STE65" i="34"/>
  <c r="SSW65" i="34"/>
  <c r="SSO65" i="34"/>
  <c r="SSG65" i="34"/>
  <c r="SRY65" i="34"/>
  <c r="SRQ65" i="34"/>
  <c r="SRI65" i="34"/>
  <c r="SRA65" i="34"/>
  <c r="SQS65" i="34"/>
  <c r="SQK65" i="34"/>
  <c r="SQC65" i="34"/>
  <c r="SPU65" i="34"/>
  <c r="SPM65" i="34"/>
  <c r="SPE65" i="34"/>
  <c r="SOW65" i="34"/>
  <c r="SOO65" i="34"/>
  <c r="SOG65" i="34"/>
  <c r="SNY65" i="34"/>
  <c r="SNQ65" i="34"/>
  <c r="SNI65" i="34"/>
  <c r="SNA65" i="34"/>
  <c r="SMS65" i="34"/>
  <c r="SMK65" i="34"/>
  <c r="SMC65" i="34"/>
  <c r="SLU65" i="34"/>
  <c r="SLM65" i="34"/>
  <c r="SLE65" i="34"/>
  <c r="SKW65" i="34"/>
  <c r="SKO65" i="34"/>
  <c r="SKG65" i="34"/>
  <c r="SJY65" i="34"/>
  <c r="SJQ65" i="34"/>
  <c r="SJI65" i="34"/>
  <c r="SJA65" i="34"/>
  <c r="SIS65" i="34"/>
  <c r="SIK65" i="34"/>
  <c r="SIC65" i="34"/>
  <c r="SHU65" i="34"/>
  <c r="SHM65" i="34"/>
  <c r="SHE65" i="34"/>
  <c r="SGW65" i="34"/>
  <c r="SGO65" i="34"/>
  <c r="SGG65" i="34"/>
  <c r="SFY65" i="34"/>
  <c r="SFQ65" i="34"/>
  <c r="SFI65" i="34"/>
  <c r="SFA65" i="34"/>
  <c r="SES65" i="34"/>
  <c r="SEK65" i="34"/>
  <c r="SEC65" i="34"/>
  <c r="SDU65" i="34"/>
  <c r="SDM65" i="34"/>
  <c r="SDE65" i="34"/>
  <c r="SCW65" i="34"/>
  <c r="SCO65" i="34"/>
  <c r="SCG65" i="34"/>
  <c r="SBY65" i="34"/>
  <c r="SBQ65" i="34"/>
  <c r="SBI65" i="34"/>
  <c r="SBA65" i="34"/>
  <c r="SAS65" i="34"/>
  <c r="SAK65" i="34"/>
  <c r="SAC65" i="34"/>
  <c r="RZU65" i="34"/>
  <c r="RZM65" i="34"/>
  <c r="RZE65" i="34"/>
  <c r="RYW65" i="34"/>
  <c r="RYO65" i="34"/>
  <c r="RYG65" i="34"/>
  <c r="RXY65" i="34"/>
  <c r="RXQ65" i="34"/>
  <c r="RXI65" i="34"/>
  <c r="RXA65" i="34"/>
  <c r="RWS65" i="34"/>
  <c r="RWK65" i="34"/>
  <c r="RWC65" i="34"/>
  <c r="RVU65" i="34"/>
  <c r="RVM65" i="34"/>
  <c r="RVE65" i="34"/>
  <c r="RUW65" i="34"/>
  <c r="RUO65" i="34"/>
  <c r="RUG65" i="34"/>
  <c r="RTY65" i="34"/>
  <c r="RTQ65" i="34"/>
  <c r="RTI65" i="34"/>
  <c r="RTA65" i="34"/>
  <c r="RSS65" i="34"/>
  <c r="RSK65" i="34"/>
  <c r="RSC65" i="34"/>
  <c r="RRU65" i="34"/>
  <c r="RRM65" i="34"/>
  <c r="RRE65" i="34"/>
  <c r="RQW65" i="34"/>
  <c r="RQO65" i="34"/>
  <c r="RQG65" i="34"/>
  <c r="RPY65" i="34"/>
  <c r="RPQ65" i="34"/>
  <c r="RPI65" i="34"/>
  <c r="RPA65" i="34"/>
  <c r="ROS65" i="34"/>
  <c r="ROK65" i="34"/>
  <c r="ROC65" i="34"/>
  <c r="RNU65" i="34"/>
  <c r="RNM65" i="34"/>
  <c r="RNE65" i="34"/>
  <c r="RMW65" i="34"/>
  <c r="RMO65" i="34"/>
  <c r="RMG65" i="34"/>
  <c r="RLY65" i="34"/>
  <c r="RLQ65" i="34"/>
  <c r="RLI65" i="34"/>
  <c r="RLA65" i="34"/>
  <c r="RKS65" i="34"/>
  <c r="RKK65" i="34"/>
  <c r="RKC65" i="34"/>
  <c r="RJU65" i="34"/>
  <c r="RJM65" i="34"/>
  <c r="RJE65" i="34"/>
  <c r="RIW65" i="34"/>
  <c r="RIO65" i="34"/>
  <c r="RIG65" i="34"/>
  <c r="RHY65" i="34"/>
  <c r="RHQ65" i="34"/>
  <c r="RHI65" i="34"/>
  <c r="RHA65" i="34"/>
  <c r="RGS65" i="34"/>
  <c r="RGK65" i="34"/>
  <c r="RGC65" i="34"/>
  <c r="RFU65" i="34"/>
  <c r="RFM65" i="34"/>
  <c r="RFE65" i="34"/>
  <c r="REW65" i="34"/>
  <c r="REO65" i="34"/>
  <c r="REG65" i="34"/>
  <c r="RDY65" i="34"/>
  <c r="RDQ65" i="34"/>
  <c r="RDI65" i="34"/>
  <c r="RDA65" i="34"/>
  <c r="RCS65" i="34"/>
  <c r="RCK65" i="34"/>
  <c r="RCC65" i="34"/>
  <c r="RBU65" i="34"/>
  <c r="RBM65" i="34"/>
  <c r="RBE65" i="34"/>
  <c r="RAW65" i="34"/>
  <c r="RAO65" i="34"/>
  <c r="RAG65" i="34"/>
  <c r="QZY65" i="34"/>
  <c r="QZQ65" i="34"/>
  <c r="QZI65" i="34"/>
  <c r="QZA65" i="34"/>
  <c r="QYS65" i="34"/>
  <c r="QYK65" i="34"/>
  <c r="QYC65" i="34"/>
  <c r="QXU65" i="34"/>
  <c r="QXM65" i="34"/>
  <c r="QXE65" i="34"/>
  <c r="QWW65" i="34"/>
  <c r="QWO65" i="34"/>
  <c r="QWG65" i="34"/>
  <c r="QVY65" i="34"/>
  <c r="QVQ65" i="34"/>
  <c r="QVI65" i="34"/>
  <c r="QVA65" i="34"/>
  <c r="QUS65" i="34"/>
  <c r="QUK65" i="34"/>
  <c r="QUC65" i="34"/>
  <c r="QTU65" i="34"/>
  <c r="QTM65" i="34"/>
  <c r="QTE65" i="34"/>
  <c r="QSW65" i="34"/>
  <c r="QSO65" i="34"/>
  <c r="QSG65" i="34"/>
  <c r="QRY65" i="34"/>
  <c r="QRQ65" i="34"/>
  <c r="QRI65" i="34"/>
  <c r="QRA65" i="34"/>
  <c r="QQS65" i="34"/>
  <c r="QQK65" i="34"/>
  <c r="QQC65" i="34"/>
  <c r="QPU65" i="34"/>
  <c r="QPM65" i="34"/>
  <c r="QPE65" i="34"/>
  <c r="QOW65" i="34"/>
  <c r="QOO65" i="34"/>
  <c r="QOG65" i="34"/>
  <c r="QNY65" i="34"/>
  <c r="QNQ65" i="34"/>
  <c r="QNI65" i="34"/>
  <c r="QNA65" i="34"/>
  <c r="QMS65" i="34"/>
  <c r="QMK65" i="34"/>
  <c r="QMC65" i="34"/>
  <c r="QLU65" i="34"/>
  <c r="QLM65" i="34"/>
  <c r="QLE65" i="34"/>
  <c r="QKW65" i="34"/>
  <c r="QKO65" i="34"/>
  <c r="QKG65" i="34"/>
  <c r="QJY65" i="34"/>
  <c r="QJQ65" i="34"/>
  <c r="QJI65" i="34"/>
  <c r="QJA65" i="34"/>
  <c r="QIS65" i="34"/>
  <c r="QIK65" i="34"/>
  <c r="QIC65" i="34"/>
  <c r="QHU65" i="34"/>
  <c r="QHM65" i="34"/>
  <c r="QHE65" i="34"/>
  <c r="QGW65" i="34"/>
  <c r="QGO65" i="34"/>
  <c r="QGG65" i="34"/>
  <c r="QFY65" i="34"/>
  <c r="QFQ65" i="34"/>
  <c r="QFI65" i="34"/>
  <c r="QFA65" i="34"/>
  <c r="QES65" i="34"/>
  <c r="QEK65" i="34"/>
  <c r="QEC65" i="34"/>
  <c r="QDU65" i="34"/>
  <c r="QDM65" i="34"/>
  <c r="QDE65" i="34"/>
  <c r="QCW65" i="34"/>
  <c r="QCO65" i="34"/>
  <c r="QCG65" i="34"/>
  <c r="QBY65" i="34"/>
  <c r="QBQ65" i="34"/>
  <c r="QBI65" i="34"/>
  <c r="QBA65" i="34"/>
  <c r="QAS65" i="34"/>
  <c r="QAK65" i="34"/>
  <c r="QAC65" i="34"/>
  <c r="PZU65" i="34"/>
  <c r="PZM65" i="34"/>
  <c r="PZE65" i="34"/>
  <c r="PYW65" i="34"/>
  <c r="PYO65" i="34"/>
  <c r="PYG65" i="34"/>
  <c r="PXY65" i="34"/>
  <c r="PXQ65" i="34"/>
  <c r="PXI65" i="34"/>
  <c r="PXA65" i="34"/>
  <c r="PWS65" i="34"/>
  <c r="PWK65" i="34"/>
  <c r="PWC65" i="34"/>
  <c r="PVU65" i="34"/>
  <c r="PVM65" i="34"/>
  <c r="PVE65" i="34"/>
  <c r="PUW65" i="34"/>
  <c r="PUO65" i="34"/>
  <c r="PUG65" i="34"/>
  <c r="PTY65" i="34"/>
  <c r="PTQ65" i="34"/>
  <c r="PTI65" i="34"/>
  <c r="PTA65" i="34"/>
  <c r="PSS65" i="34"/>
  <c r="PSK65" i="34"/>
  <c r="PSC65" i="34"/>
  <c r="PRU65" i="34"/>
  <c r="PRM65" i="34"/>
  <c r="PRE65" i="34"/>
  <c r="PQW65" i="34"/>
  <c r="PQO65" i="34"/>
  <c r="PQG65" i="34"/>
  <c r="PPY65" i="34"/>
  <c r="PPQ65" i="34"/>
  <c r="PPI65" i="34"/>
  <c r="PPA65" i="34"/>
  <c r="POS65" i="34"/>
  <c r="POK65" i="34"/>
  <c r="POC65" i="34"/>
  <c r="PNU65" i="34"/>
  <c r="PNM65" i="34"/>
  <c r="PNE65" i="34"/>
  <c r="PMW65" i="34"/>
  <c r="PMO65" i="34"/>
  <c r="PMG65" i="34"/>
  <c r="PLY65" i="34"/>
  <c r="PLQ65" i="34"/>
  <c r="PLI65" i="34"/>
  <c r="PLA65" i="34"/>
  <c r="PKS65" i="34"/>
  <c r="PKK65" i="34"/>
  <c r="PKC65" i="34"/>
  <c r="PJU65" i="34"/>
  <c r="PJM65" i="34"/>
  <c r="PJE65" i="34"/>
  <c r="PIW65" i="34"/>
  <c r="PIO65" i="34"/>
  <c r="PIG65" i="34"/>
  <c r="PHY65" i="34"/>
  <c r="PHQ65" i="34"/>
  <c r="PHI65" i="34"/>
  <c r="PHA65" i="34"/>
  <c r="PGS65" i="34"/>
  <c r="PGK65" i="34"/>
  <c r="PGC65" i="34"/>
  <c r="PFU65" i="34"/>
  <c r="PFM65" i="34"/>
  <c r="PFE65" i="34"/>
  <c r="PEW65" i="34"/>
  <c r="PEO65" i="34"/>
  <c r="PEG65" i="34"/>
  <c r="PDY65" i="34"/>
  <c r="PDQ65" i="34"/>
  <c r="PDI65" i="34"/>
  <c r="PDA65" i="34"/>
  <c r="PCS65" i="34"/>
  <c r="PCK65" i="34"/>
  <c r="PCC65" i="34"/>
  <c r="PBU65" i="34"/>
  <c r="PBM65" i="34"/>
  <c r="PBE65" i="34"/>
  <c r="PAW65" i="34"/>
  <c r="PAO65" i="34"/>
  <c r="PAG65" i="34"/>
  <c r="OZY65" i="34"/>
  <c r="OZQ65" i="34"/>
  <c r="OZI65" i="34"/>
  <c r="OZA65" i="34"/>
  <c r="OYS65" i="34"/>
  <c r="OYK65" i="34"/>
  <c r="OYC65" i="34"/>
  <c r="OXU65" i="34"/>
  <c r="OXM65" i="34"/>
  <c r="OXE65" i="34"/>
  <c r="OWW65" i="34"/>
  <c r="OWO65" i="34"/>
  <c r="OWG65" i="34"/>
  <c r="OVY65" i="34"/>
  <c r="OVQ65" i="34"/>
  <c r="OVI65" i="34"/>
  <c r="OVA65" i="34"/>
  <c r="OUS65" i="34"/>
  <c r="OUK65" i="34"/>
  <c r="OUC65" i="34"/>
  <c r="OTU65" i="34"/>
  <c r="OTM65" i="34"/>
  <c r="OTE65" i="34"/>
  <c r="OSW65" i="34"/>
  <c r="OSO65" i="34"/>
  <c r="OSG65" i="34"/>
  <c r="ORY65" i="34"/>
  <c r="ORQ65" i="34"/>
  <c r="ORI65" i="34"/>
  <c r="ORA65" i="34"/>
  <c r="OQS65" i="34"/>
  <c r="OQK65" i="34"/>
  <c r="OQC65" i="34"/>
  <c r="OPU65" i="34"/>
  <c r="OPM65" i="34"/>
  <c r="OPE65" i="34"/>
  <c r="OOW65" i="34"/>
  <c r="OOO65" i="34"/>
  <c r="OOG65" i="34"/>
  <c r="ONY65" i="34"/>
  <c r="ONQ65" i="34"/>
  <c r="ONI65" i="34"/>
  <c r="ONA65" i="34"/>
  <c r="OMS65" i="34"/>
  <c r="OMK65" i="34"/>
  <c r="OMC65" i="34"/>
  <c r="OLU65" i="34"/>
  <c r="OLM65" i="34"/>
  <c r="OLE65" i="34"/>
  <c r="OKW65" i="34"/>
  <c r="OKO65" i="34"/>
  <c r="OKG65" i="34"/>
  <c r="OJY65" i="34"/>
  <c r="OJQ65" i="34"/>
  <c r="OJI65" i="34"/>
  <c r="OJA65" i="34"/>
  <c r="OIS65" i="34"/>
  <c r="OIK65" i="34"/>
  <c r="OIC65" i="34"/>
  <c r="OHU65" i="34"/>
  <c r="OHM65" i="34"/>
  <c r="OHE65" i="34"/>
  <c r="OGW65" i="34"/>
  <c r="OGO65" i="34"/>
  <c r="OGG65" i="34"/>
  <c r="OFY65" i="34"/>
  <c r="OFQ65" i="34"/>
  <c r="OFI65" i="34"/>
  <c r="OFA65" i="34"/>
  <c r="OES65" i="34"/>
  <c r="OEK65" i="34"/>
  <c r="OEC65" i="34"/>
  <c r="ODU65" i="34"/>
  <c r="ODM65" i="34"/>
  <c r="ODE65" i="34"/>
  <c r="OCW65" i="34"/>
  <c r="OCO65" i="34"/>
  <c r="OCG65" i="34"/>
  <c r="OBY65" i="34"/>
  <c r="OBQ65" i="34"/>
  <c r="OBI65" i="34"/>
  <c r="OBA65" i="34"/>
  <c r="OAS65" i="34"/>
  <c r="OAK65" i="34"/>
  <c r="OAC65" i="34"/>
  <c r="NZU65" i="34"/>
  <c r="NZM65" i="34"/>
  <c r="NZE65" i="34"/>
  <c r="NYW65" i="34"/>
  <c r="NYO65" i="34"/>
  <c r="NYG65" i="34"/>
  <c r="NXY65" i="34"/>
  <c r="NXQ65" i="34"/>
  <c r="NXI65" i="34"/>
  <c r="NXA65" i="34"/>
  <c r="NWS65" i="34"/>
  <c r="NWK65" i="34"/>
  <c r="NWC65" i="34"/>
  <c r="NVU65" i="34"/>
  <c r="NVM65" i="34"/>
  <c r="NVE65" i="34"/>
  <c r="NUW65" i="34"/>
  <c r="NUO65" i="34"/>
  <c r="NUG65" i="34"/>
  <c r="NTY65" i="34"/>
  <c r="NTQ65" i="34"/>
  <c r="NTI65" i="34"/>
  <c r="NTA65" i="34"/>
  <c r="NSS65" i="34"/>
  <c r="NSK65" i="34"/>
  <c r="NSC65" i="34"/>
  <c r="NRU65" i="34"/>
  <c r="NRM65" i="34"/>
  <c r="NRE65" i="34"/>
  <c r="NQW65" i="34"/>
  <c r="NQO65" i="34"/>
  <c r="NQG65" i="34"/>
  <c r="NPY65" i="34"/>
  <c r="NPQ65" i="34"/>
  <c r="NPI65" i="34"/>
  <c r="NPA65" i="34"/>
  <c r="NOS65" i="34"/>
  <c r="NOK65" i="34"/>
  <c r="NOC65" i="34"/>
  <c r="NNU65" i="34"/>
  <c r="NNM65" i="34"/>
  <c r="NNE65" i="34"/>
  <c r="NMW65" i="34"/>
  <c r="NMO65" i="34"/>
  <c r="NMG65" i="34"/>
  <c r="NLY65" i="34"/>
  <c r="NLQ65" i="34"/>
  <c r="NLI65" i="34"/>
  <c r="NLA65" i="34"/>
  <c r="NKS65" i="34"/>
  <c r="NKK65" i="34"/>
  <c r="NKC65" i="34"/>
  <c r="NJU65" i="34"/>
  <c r="NJM65" i="34"/>
  <c r="NJE65" i="34"/>
  <c r="NIW65" i="34"/>
  <c r="NIO65" i="34"/>
  <c r="NIG65" i="34"/>
  <c r="NHY65" i="34"/>
  <c r="NHQ65" i="34"/>
  <c r="NHI65" i="34"/>
  <c r="NHA65" i="34"/>
  <c r="NGS65" i="34"/>
  <c r="NGK65" i="34"/>
  <c r="NGC65" i="34"/>
  <c r="NFU65" i="34"/>
  <c r="NFM65" i="34"/>
  <c r="NFE65" i="34"/>
  <c r="NEW65" i="34"/>
  <c r="NEO65" i="34"/>
  <c r="NEG65" i="34"/>
  <c r="NDY65" i="34"/>
  <c r="NDQ65" i="34"/>
  <c r="NDI65" i="34"/>
  <c r="NDA65" i="34"/>
  <c r="NCS65" i="34"/>
  <c r="NCK65" i="34"/>
  <c r="NCC65" i="34"/>
  <c r="NBU65" i="34"/>
  <c r="NBM65" i="34"/>
  <c r="NBE65" i="34"/>
  <c r="NAW65" i="34"/>
  <c r="NAO65" i="34"/>
  <c r="NAG65" i="34"/>
  <c r="MZY65" i="34"/>
  <c r="MZQ65" i="34"/>
  <c r="MZI65" i="34"/>
  <c r="MZA65" i="34"/>
  <c r="MYS65" i="34"/>
  <c r="MYK65" i="34"/>
  <c r="MYC65" i="34"/>
  <c r="MXU65" i="34"/>
  <c r="MXM65" i="34"/>
  <c r="MXE65" i="34"/>
  <c r="MWW65" i="34"/>
  <c r="MWO65" i="34"/>
  <c r="MWG65" i="34"/>
  <c r="MVY65" i="34"/>
  <c r="MVQ65" i="34"/>
  <c r="MVI65" i="34"/>
  <c r="MVA65" i="34"/>
  <c r="MUS65" i="34"/>
  <c r="MUK65" i="34"/>
  <c r="MUC65" i="34"/>
  <c r="MTU65" i="34"/>
  <c r="MTM65" i="34"/>
  <c r="MTE65" i="34"/>
  <c r="MSW65" i="34"/>
  <c r="MSO65" i="34"/>
  <c r="MSG65" i="34"/>
  <c r="MRY65" i="34"/>
  <c r="MRQ65" i="34"/>
  <c r="MRI65" i="34"/>
  <c r="MRA65" i="34"/>
  <c r="MQS65" i="34"/>
  <c r="MQK65" i="34"/>
  <c r="MQC65" i="34"/>
  <c r="MPU65" i="34"/>
  <c r="MPM65" i="34"/>
  <c r="MPE65" i="34"/>
  <c r="MOW65" i="34"/>
  <c r="MOO65" i="34"/>
  <c r="MOG65" i="34"/>
  <c r="MNY65" i="34"/>
  <c r="MNQ65" i="34"/>
  <c r="MNI65" i="34"/>
  <c r="MNA65" i="34"/>
  <c r="MMS65" i="34"/>
  <c r="MMK65" i="34"/>
  <c r="MMC65" i="34"/>
  <c r="MLU65" i="34"/>
  <c r="MLM65" i="34"/>
  <c r="MLE65" i="34"/>
  <c r="MKW65" i="34"/>
  <c r="MKO65" i="34"/>
  <c r="MKG65" i="34"/>
  <c r="MJY65" i="34"/>
  <c r="MJQ65" i="34"/>
  <c r="MJI65" i="34"/>
  <c r="MJA65" i="34"/>
  <c r="MIS65" i="34"/>
  <c r="MIK65" i="34"/>
  <c r="MIC65" i="34"/>
  <c r="MHU65" i="34"/>
  <c r="MHM65" i="34"/>
  <c r="MHE65" i="34"/>
  <c r="MGW65" i="34"/>
  <c r="MGO65" i="34"/>
  <c r="MGG65" i="34"/>
  <c r="MFY65" i="34"/>
  <c r="MFQ65" i="34"/>
  <c r="MFI65" i="34"/>
  <c r="MFA65" i="34"/>
  <c r="MES65" i="34"/>
  <c r="MEK65" i="34"/>
  <c r="MEC65" i="34"/>
  <c r="MDU65" i="34"/>
  <c r="MDM65" i="34"/>
  <c r="MDE65" i="34"/>
  <c r="MCW65" i="34"/>
  <c r="MCO65" i="34"/>
  <c r="MCG65" i="34"/>
  <c r="MBY65" i="34"/>
  <c r="MBQ65" i="34"/>
  <c r="MBI65" i="34"/>
  <c r="MBA65" i="34"/>
  <c r="MAS65" i="34"/>
  <c r="MAK65" i="34"/>
  <c r="MAC65" i="34"/>
  <c r="LZU65" i="34"/>
  <c r="LZM65" i="34"/>
  <c r="LZE65" i="34"/>
  <c r="LYW65" i="34"/>
  <c r="LYO65" i="34"/>
  <c r="LYG65" i="34"/>
  <c r="LXY65" i="34"/>
  <c r="LXQ65" i="34"/>
  <c r="LXI65" i="34"/>
  <c r="LXA65" i="34"/>
  <c r="LWS65" i="34"/>
  <c r="LWK65" i="34"/>
  <c r="LWC65" i="34"/>
  <c r="LVU65" i="34"/>
  <c r="LVM65" i="34"/>
  <c r="LVE65" i="34"/>
  <c r="LUW65" i="34"/>
  <c r="LUO65" i="34"/>
  <c r="LUG65" i="34"/>
  <c r="LTY65" i="34"/>
  <c r="LTQ65" i="34"/>
  <c r="LTI65" i="34"/>
  <c r="LTA65" i="34"/>
  <c r="LSS65" i="34"/>
  <c r="LSK65" i="34"/>
  <c r="LSC65" i="34"/>
  <c r="LRU65" i="34"/>
  <c r="LRM65" i="34"/>
  <c r="LRE65" i="34"/>
  <c r="LQW65" i="34"/>
  <c r="LQO65" i="34"/>
  <c r="LQG65" i="34"/>
  <c r="LPY65" i="34"/>
  <c r="LPQ65" i="34"/>
  <c r="LPI65" i="34"/>
  <c r="LPA65" i="34"/>
  <c r="LOS65" i="34"/>
  <c r="LOK65" i="34"/>
  <c r="LOC65" i="34"/>
  <c r="LNU65" i="34"/>
  <c r="LNM65" i="34"/>
  <c r="LNE65" i="34"/>
  <c r="LMW65" i="34"/>
  <c r="LMO65" i="34"/>
  <c r="LMG65" i="34"/>
  <c r="LLY65" i="34"/>
  <c r="LLQ65" i="34"/>
  <c r="LLI65" i="34"/>
  <c r="LLA65" i="34"/>
  <c r="LKS65" i="34"/>
  <c r="LKK65" i="34"/>
  <c r="LKC65" i="34"/>
  <c r="LJU65" i="34"/>
  <c r="LJM65" i="34"/>
  <c r="LJE65" i="34"/>
  <c r="LIW65" i="34"/>
  <c r="LIO65" i="34"/>
  <c r="LIG65" i="34"/>
  <c r="LHY65" i="34"/>
  <c r="LHQ65" i="34"/>
  <c r="LHI65" i="34"/>
  <c r="LHA65" i="34"/>
  <c r="LGS65" i="34"/>
  <c r="LGK65" i="34"/>
  <c r="LGC65" i="34"/>
  <c r="LFU65" i="34"/>
  <c r="LFM65" i="34"/>
  <c r="LFE65" i="34"/>
  <c r="LEW65" i="34"/>
  <c r="LEO65" i="34"/>
  <c r="LEG65" i="34"/>
  <c r="LDY65" i="34"/>
  <c r="LDQ65" i="34"/>
  <c r="LDI65" i="34"/>
  <c r="LDA65" i="34"/>
  <c r="LCS65" i="34"/>
  <c r="LCK65" i="34"/>
  <c r="LCC65" i="34"/>
  <c r="LBU65" i="34"/>
  <c r="LBM65" i="34"/>
  <c r="LBE65" i="34"/>
  <c r="LAW65" i="34"/>
  <c r="LAO65" i="34"/>
  <c r="LAG65" i="34"/>
  <c r="KZY65" i="34"/>
  <c r="KZQ65" i="34"/>
  <c r="KZI65" i="34"/>
  <c r="KZA65" i="34"/>
  <c r="KYS65" i="34"/>
  <c r="KYK65" i="34"/>
  <c r="KYC65" i="34"/>
  <c r="KXU65" i="34"/>
  <c r="KXM65" i="34"/>
  <c r="KXE65" i="34"/>
  <c r="KWW65" i="34"/>
  <c r="KWO65" i="34"/>
  <c r="KWG65" i="34"/>
  <c r="KVY65" i="34"/>
  <c r="KVQ65" i="34"/>
  <c r="KVI65" i="34"/>
  <c r="KVA65" i="34"/>
  <c r="KUS65" i="34"/>
  <c r="KUK65" i="34"/>
  <c r="KUC65" i="34"/>
  <c r="KTU65" i="34"/>
  <c r="KTM65" i="34"/>
  <c r="KTE65" i="34"/>
  <c r="KSW65" i="34"/>
  <c r="KSO65" i="34"/>
  <c r="KSG65" i="34"/>
  <c r="KRY65" i="34"/>
  <c r="KRQ65" i="34"/>
  <c r="KRI65" i="34"/>
  <c r="KRA65" i="34"/>
  <c r="KQS65" i="34"/>
  <c r="KQK65" i="34"/>
  <c r="KQC65" i="34"/>
  <c r="KPU65" i="34"/>
  <c r="KPM65" i="34"/>
  <c r="KPE65" i="34"/>
  <c r="KOW65" i="34"/>
  <c r="KOO65" i="34"/>
  <c r="KOG65" i="34"/>
  <c r="KNY65" i="34"/>
  <c r="KNQ65" i="34"/>
  <c r="KNI65" i="34"/>
  <c r="KNA65" i="34"/>
  <c r="KMS65" i="34"/>
  <c r="KMK65" i="34"/>
  <c r="KMC65" i="34"/>
  <c r="KLU65" i="34"/>
  <c r="KLM65" i="34"/>
  <c r="KLE65" i="34"/>
  <c r="KKW65" i="34"/>
  <c r="KKO65" i="34"/>
  <c r="KKG65" i="34"/>
  <c r="KJY65" i="34"/>
  <c r="KJQ65" i="34"/>
  <c r="KJI65" i="34"/>
  <c r="KJA65" i="34"/>
  <c r="KIS65" i="34"/>
  <c r="KIK65" i="34"/>
  <c r="KIC65" i="34"/>
  <c r="KHU65" i="34"/>
  <c r="KHM65" i="34"/>
  <c r="KHE65" i="34"/>
  <c r="KGW65" i="34"/>
  <c r="KGO65" i="34"/>
  <c r="KGG65" i="34"/>
  <c r="KFY65" i="34"/>
  <c r="KFQ65" i="34"/>
  <c r="KFI65" i="34"/>
  <c r="KFA65" i="34"/>
  <c r="KES65" i="34"/>
  <c r="KEK65" i="34"/>
  <c r="KEC65" i="34"/>
  <c r="KDU65" i="34"/>
  <c r="KDM65" i="34"/>
  <c r="KDE65" i="34"/>
  <c r="KCW65" i="34"/>
  <c r="KCO65" i="34"/>
  <c r="KCG65" i="34"/>
  <c r="KBY65" i="34"/>
  <c r="KBQ65" i="34"/>
  <c r="KBI65" i="34"/>
  <c r="KBA65" i="34"/>
  <c r="KAS65" i="34"/>
  <c r="KAK65" i="34"/>
  <c r="KAC65" i="34"/>
  <c r="JZU65" i="34"/>
  <c r="JZM65" i="34"/>
  <c r="JZE65" i="34"/>
  <c r="JYW65" i="34"/>
  <c r="JYO65" i="34"/>
  <c r="JYG65" i="34"/>
  <c r="JXY65" i="34"/>
  <c r="JXQ65" i="34"/>
  <c r="JXI65" i="34"/>
  <c r="JXA65" i="34"/>
  <c r="JWS65" i="34"/>
  <c r="JWK65" i="34"/>
  <c r="JWC65" i="34"/>
  <c r="JVU65" i="34"/>
  <c r="JVM65" i="34"/>
  <c r="JVE65" i="34"/>
  <c r="JUW65" i="34"/>
  <c r="JUO65" i="34"/>
  <c r="JUG65" i="34"/>
  <c r="JTY65" i="34"/>
  <c r="JTQ65" i="34"/>
  <c r="JTI65" i="34"/>
  <c r="JTA65" i="34"/>
  <c r="JSS65" i="34"/>
  <c r="JSK65" i="34"/>
  <c r="JSC65" i="34"/>
  <c r="JRU65" i="34"/>
  <c r="JRM65" i="34"/>
  <c r="JRE65" i="34"/>
  <c r="JQW65" i="34"/>
  <c r="JQO65" i="34"/>
  <c r="JQG65" i="34"/>
  <c r="JPY65" i="34"/>
  <c r="JPQ65" i="34"/>
  <c r="JPI65" i="34"/>
  <c r="JPA65" i="34"/>
  <c r="JOS65" i="34"/>
  <c r="JOK65" i="34"/>
  <c r="JOC65" i="34"/>
  <c r="JNU65" i="34"/>
  <c r="JNM65" i="34"/>
  <c r="JNE65" i="34"/>
  <c r="JMW65" i="34"/>
  <c r="JMO65" i="34"/>
  <c r="JMG65" i="34"/>
  <c r="JLY65" i="34"/>
  <c r="JLQ65" i="34"/>
  <c r="JLI65" i="34"/>
  <c r="JLA65" i="34"/>
  <c r="JKS65" i="34"/>
  <c r="JKK65" i="34"/>
  <c r="JKC65" i="34"/>
  <c r="JJU65" i="34"/>
  <c r="JJM65" i="34"/>
  <c r="JJE65" i="34"/>
  <c r="JIW65" i="34"/>
  <c r="JIO65" i="34"/>
  <c r="JIG65" i="34"/>
  <c r="JHY65" i="34"/>
  <c r="JHQ65" i="34"/>
  <c r="JHI65" i="34"/>
  <c r="JHA65" i="34"/>
  <c r="JGS65" i="34"/>
  <c r="JGK65" i="34"/>
  <c r="JGC65" i="34"/>
  <c r="JFU65" i="34"/>
  <c r="JFM65" i="34"/>
  <c r="JFE65" i="34"/>
  <c r="JEW65" i="34"/>
  <c r="JEO65" i="34"/>
  <c r="JEG65" i="34"/>
  <c r="JDY65" i="34"/>
  <c r="JDQ65" i="34"/>
  <c r="JDI65" i="34"/>
  <c r="JDA65" i="34"/>
  <c r="JCS65" i="34"/>
  <c r="JCK65" i="34"/>
  <c r="JCC65" i="34"/>
  <c r="JBU65" i="34"/>
  <c r="JBM65" i="34"/>
  <c r="JBE65" i="34"/>
  <c r="JAW65" i="34"/>
  <c r="JAO65" i="34"/>
  <c r="JAG65" i="34"/>
  <c r="IZY65" i="34"/>
  <c r="IZQ65" i="34"/>
  <c r="IZI65" i="34"/>
  <c r="IZA65" i="34"/>
  <c r="IYS65" i="34"/>
  <c r="IYK65" i="34"/>
  <c r="IYC65" i="34"/>
  <c r="IXU65" i="34"/>
  <c r="IXM65" i="34"/>
  <c r="IXE65" i="34"/>
  <c r="IWW65" i="34"/>
  <c r="IWO65" i="34"/>
  <c r="IWG65" i="34"/>
  <c r="IVY65" i="34"/>
  <c r="IVQ65" i="34"/>
  <c r="IVI65" i="34"/>
  <c r="IVA65" i="34"/>
  <c r="IUS65" i="34"/>
  <c r="IUK65" i="34"/>
  <c r="IUC65" i="34"/>
  <c r="ITU65" i="34"/>
  <c r="ITM65" i="34"/>
  <c r="ITE65" i="34"/>
  <c r="ISW65" i="34"/>
  <c r="ISO65" i="34"/>
  <c r="ISG65" i="34"/>
  <c r="IRY65" i="34"/>
  <c r="IRQ65" i="34"/>
  <c r="IRI65" i="34"/>
  <c r="IRA65" i="34"/>
  <c r="IQS65" i="34"/>
  <c r="IQK65" i="34"/>
  <c r="IQC65" i="34"/>
  <c r="IPU65" i="34"/>
  <c r="IPM65" i="34"/>
  <c r="IPE65" i="34"/>
  <c r="IOW65" i="34"/>
  <c r="IOO65" i="34"/>
  <c r="IOG65" i="34"/>
  <c r="INY65" i="34"/>
  <c r="INQ65" i="34"/>
  <c r="INI65" i="34"/>
  <c r="INA65" i="34"/>
  <c r="IMS65" i="34"/>
  <c r="IMK65" i="34"/>
  <c r="IMC65" i="34"/>
  <c r="ILU65" i="34"/>
  <c r="ILM65" i="34"/>
  <c r="ILE65" i="34"/>
  <c r="IKW65" i="34"/>
  <c r="IKO65" i="34"/>
  <c r="IKG65" i="34"/>
  <c r="IJY65" i="34"/>
  <c r="IJQ65" i="34"/>
  <c r="IJI65" i="34"/>
  <c r="IJA65" i="34"/>
  <c r="IIS65" i="34"/>
  <c r="IIK65" i="34"/>
  <c r="IIC65" i="34"/>
  <c r="IHU65" i="34"/>
  <c r="IHM65" i="34"/>
  <c r="IHE65" i="34"/>
  <c r="IGW65" i="34"/>
  <c r="IGO65" i="34"/>
  <c r="IGG65" i="34"/>
  <c r="IFY65" i="34"/>
  <c r="IFQ65" i="34"/>
  <c r="IFI65" i="34"/>
  <c r="IFA65" i="34"/>
  <c r="IES65" i="34"/>
  <c r="IEK65" i="34"/>
  <c r="IEC65" i="34"/>
  <c r="IDU65" i="34"/>
  <c r="IDM65" i="34"/>
  <c r="IDE65" i="34"/>
  <c r="ICW65" i="34"/>
  <c r="ICO65" i="34"/>
  <c r="ICG65" i="34"/>
  <c r="IBY65" i="34"/>
  <c r="IBQ65" i="34"/>
  <c r="IBI65" i="34"/>
  <c r="IBA65" i="34"/>
  <c r="IAS65" i="34"/>
  <c r="IAK65" i="34"/>
  <c r="IAC65" i="34"/>
  <c r="HZU65" i="34"/>
  <c r="HZM65" i="34"/>
  <c r="HZE65" i="34"/>
  <c r="HYW65" i="34"/>
  <c r="HYO65" i="34"/>
  <c r="HYG65" i="34"/>
  <c r="HXY65" i="34"/>
  <c r="HXQ65" i="34"/>
  <c r="HXI65" i="34"/>
  <c r="HXA65" i="34"/>
  <c r="HWS65" i="34"/>
  <c r="HWK65" i="34"/>
  <c r="HWC65" i="34"/>
  <c r="HVU65" i="34"/>
  <c r="HVM65" i="34"/>
  <c r="HVE65" i="34"/>
  <c r="HUW65" i="34"/>
  <c r="HUO65" i="34"/>
  <c r="HUG65" i="34"/>
  <c r="HTY65" i="34"/>
  <c r="HTQ65" i="34"/>
  <c r="HTI65" i="34"/>
  <c r="HTA65" i="34"/>
  <c r="HSS65" i="34"/>
  <c r="HSK65" i="34"/>
  <c r="HSC65" i="34"/>
  <c r="HRU65" i="34"/>
  <c r="HRM65" i="34"/>
  <c r="HRE65" i="34"/>
  <c r="HQW65" i="34"/>
  <c r="HQO65" i="34"/>
  <c r="HQG65" i="34"/>
  <c r="HPY65" i="34"/>
  <c r="HPQ65" i="34"/>
  <c r="HPI65" i="34"/>
  <c r="HPA65" i="34"/>
  <c r="HOS65" i="34"/>
  <c r="HOK65" i="34"/>
  <c r="HOC65" i="34"/>
  <c r="HNU65" i="34"/>
  <c r="HNM65" i="34"/>
  <c r="HNE65" i="34"/>
  <c r="HMW65" i="34"/>
  <c r="HMO65" i="34"/>
  <c r="HMG65" i="34"/>
  <c r="HLY65" i="34"/>
  <c r="HLQ65" i="34"/>
  <c r="HLI65" i="34"/>
  <c r="HLA65" i="34"/>
  <c r="HKS65" i="34"/>
  <c r="HKK65" i="34"/>
  <c r="HKC65" i="34"/>
  <c r="HJU65" i="34"/>
  <c r="HJM65" i="34"/>
  <c r="HJE65" i="34"/>
  <c r="HIW65" i="34"/>
  <c r="HIO65" i="34"/>
  <c r="HIG65" i="34"/>
  <c r="HHY65" i="34"/>
  <c r="HHQ65" i="34"/>
  <c r="HHI65" i="34"/>
  <c r="HHA65" i="34"/>
  <c r="HGS65" i="34"/>
  <c r="HGK65" i="34"/>
  <c r="HGC65" i="34"/>
  <c r="HFU65" i="34"/>
  <c r="HFM65" i="34"/>
  <c r="HFE65" i="34"/>
  <c r="HEW65" i="34"/>
  <c r="HEO65" i="34"/>
  <c r="HEG65" i="34"/>
  <c r="HDY65" i="34"/>
  <c r="HDQ65" i="34"/>
  <c r="HDI65" i="34"/>
  <c r="HDA65" i="34"/>
  <c r="HCS65" i="34"/>
  <c r="HCK65" i="34"/>
  <c r="HCC65" i="34"/>
  <c r="HBU65" i="34"/>
  <c r="HBM65" i="34"/>
  <c r="HBE65" i="34"/>
  <c r="HAW65" i="34"/>
  <c r="HAO65" i="34"/>
  <c r="HAG65" i="34"/>
  <c r="GZY65" i="34"/>
  <c r="GZQ65" i="34"/>
  <c r="GZI65" i="34"/>
  <c r="GZA65" i="34"/>
  <c r="GYS65" i="34"/>
  <c r="GYK65" i="34"/>
  <c r="GYC65" i="34"/>
  <c r="GXU65" i="34"/>
  <c r="GXM65" i="34"/>
  <c r="GXE65" i="34"/>
  <c r="GWW65" i="34"/>
  <c r="GWO65" i="34"/>
  <c r="GWG65" i="34"/>
  <c r="GVY65" i="34"/>
  <c r="GVQ65" i="34"/>
  <c r="GVI65" i="34"/>
  <c r="GVA65" i="34"/>
  <c r="GUS65" i="34"/>
  <c r="GUK65" i="34"/>
  <c r="GUC65" i="34"/>
  <c r="GTU65" i="34"/>
  <c r="GTM65" i="34"/>
  <c r="GTE65" i="34"/>
  <c r="GSW65" i="34"/>
  <c r="GSO65" i="34"/>
  <c r="GSG65" i="34"/>
  <c r="GRY65" i="34"/>
  <c r="GRQ65" i="34"/>
  <c r="GRI65" i="34"/>
  <c r="GRA65" i="34"/>
  <c r="GQS65" i="34"/>
  <c r="GQK65" i="34"/>
  <c r="GQC65" i="34"/>
  <c r="GPU65" i="34"/>
  <c r="GPM65" i="34"/>
  <c r="GPE65" i="34"/>
  <c r="GOW65" i="34"/>
  <c r="GOO65" i="34"/>
  <c r="GOG65" i="34"/>
  <c r="GNY65" i="34"/>
  <c r="GNQ65" i="34"/>
  <c r="GNI65" i="34"/>
  <c r="GNA65" i="34"/>
  <c r="GMS65" i="34"/>
  <c r="GMK65" i="34"/>
  <c r="GMC65" i="34"/>
  <c r="GLU65" i="34"/>
  <c r="GLM65" i="34"/>
  <c r="GLE65" i="34"/>
  <c r="GKW65" i="34"/>
  <c r="GKO65" i="34"/>
  <c r="GKG65" i="34"/>
  <c r="GJY65" i="34"/>
  <c r="GJQ65" i="34"/>
  <c r="GJI65" i="34"/>
  <c r="GJA65" i="34"/>
  <c r="GIS65" i="34"/>
  <c r="GIK65" i="34"/>
  <c r="GIC65" i="34"/>
  <c r="GHU65" i="34"/>
  <c r="GHM65" i="34"/>
  <c r="GHE65" i="34"/>
  <c r="GGW65" i="34"/>
  <c r="GGO65" i="34"/>
  <c r="GGG65" i="34"/>
  <c r="GFY65" i="34"/>
  <c r="GFQ65" i="34"/>
  <c r="GFI65" i="34"/>
  <c r="GFA65" i="34"/>
  <c r="GES65" i="34"/>
  <c r="GEK65" i="34"/>
  <c r="GEC65" i="34"/>
  <c r="GDU65" i="34"/>
  <c r="GDM65" i="34"/>
  <c r="GDE65" i="34"/>
  <c r="GCW65" i="34"/>
  <c r="GCO65" i="34"/>
  <c r="GCG65" i="34"/>
  <c r="GBY65" i="34"/>
  <c r="GBQ65" i="34"/>
  <c r="GBI65" i="34"/>
  <c r="GBA65" i="34"/>
  <c r="GAS65" i="34"/>
  <c r="GAK65" i="34"/>
  <c r="GAC65" i="34"/>
  <c r="FZU65" i="34"/>
  <c r="FZM65" i="34"/>
  <c r="FZE65" i="34"/>
  <c r="FYW65" i="34"/>
  <c r="FYO65" i="34"/>
  <c r="FYG65" i="34"/>
  <c r="FXY65" i="34"/>
  <c r="FXQ65" i="34"/>
  <c r="FXI65" i="34"/>
  <c r="FXA65" i="34"/>
  <c r="FWS65" i="34"/>
  <c r="FWK65" i="34"/>
  <c r="FWC65" i="34"/>
  <c r="FVU65" i="34"/>
  <c r="FVM65" i="34"/>
  <c r="FVE65" i="34"/>
  <c r="FUW65" i="34"/>
  <c r="FUO65" i="34"/>
  <c r="FUG65" i="34"/>
  <c r="FTY65" i="34"/>
  <c r="FTQ65" i="34"/>
  <c r="FTI65" i="34"/>
  <c r="FTA65" i="34"/>
  <c r="FSS65" i="34"/>
  <c r="FSK65" i="34"/>
  <c r="FSC65" i="34"/>
  <c r="FRU65" i="34"/>
  <c r="FRM65" i="34"/>
  <c r="FRE65" i="34"/>
  <c r="FQW65" i="34"/>
  <c r="FQO65" i="34"/>
  <c r="FQG65" i="34"/>
  <c r="FPY65" i="34"/>
  <c r="FPQ65" i="34"/>
  <c r="FPI65" i="34"/>
  <c r="FPA65" i="34"/>
  <c r="FOS65" i="34"/>
  <c r="FOK65" i="34"/>
  <c r="FOC65" i="34"/>
  <c r="FNU65" i="34"/>
  <c r="FNM65" i="34"/>
  <c r="FNE65" i="34"/>
  <c r="FMW65" i="34"/>
  <c r="FMO65" i="34"/>
  <c r="FMG65" i="34"/>
  <c r="FLY65" i="34"/>
  <c r="FLQ65" i="34"/>
  <c r="FLI65" i="34"/>
  <c r="FLA65" i="34"/>
  <c r="FKS65" i="34"/>
  <c r="FKK65" i="34"/>
  <c r="FKC65" i="34"/>
  <c r="FJU65" i="34"/>
  <c r="FJM65" i="34"/>
  <c r="FJE65" i="34"/>
  <c r="FIW65" i="34"/>
  <c r="FIO65" i="34"/>
  <c r="FIG65" i="34"/>
  <c r="FHY65" i="34"/>
  <c r="FHQ65" i="34"/>
  <c r="FHI65" i="34"/>
  <c r="FHA65" i="34"/>
  <c r="FGS65" i="34"/>
  <c r="FGK65" i="34"/>
  <c r="FGC65" i="34"/>
  <c r="FFU65" i="34"/>
  <c r="FFM65" i="34"/>
  <c r="FFE65" i="34"/>
  <c r="FEW65" i="34"/>
  <c r="FEO65" i="34"/>
  <c r="FEG65" i="34"/>
  <c r="FDY65" i="34"/>
  <c r="FDQ65" i="34"/>
  <c r="FDI65" i="34"/>
  <c r="FDA65" i="34"/>
  <c r="FCS65" i="34"/>
  <c r="FCK65" i="34"/>
  <c r="FCC65" i="34"/>
  <c r="FBU65" i="34"/>
  <c r="FBM65" i="34"/>
  <c r="FBE65" i="34"/>
  <c r="FAW65" i="34"/>
  <c r="FAO65" i="34"/>
  <c r="FAG65" i="34"/>
  <c r="EZY65" i="34"/>
  <c r="EZQ65" i="34"/>
  <c r="EZI65" i="34"/>
  <c r="EZA65" i="34"/>
  <c r="EYS65" i="34"/>
  <c r="EYK65" i="34"/>
  <c r="EYC65" i="34"/>
  <c r="EXU65" i="34"/>
  <c r="EXM65" i="34"/>
  <c r="EXE65" i="34"/>
  <c r="EWW65" i="34"/>
  <c r="EWO65" i="34"/>
  <c r="EWG65" i="34"/>
  <c r="EVY65" i="34"/>
  <c r="EVQ65" i="34"/>
  <c r="EVI65" i="34"/>
  <c r="EVA65" i="34"/>
  <c r="EUS65" i="34"/>
  <c r="EUK65" i="34"/>
  <c r="EUC65" i="34"/>
  <c r="ETU65" i="34"/>
  <c r="ETM65" i="34"/>
  <c r="ETE65" i="34"/>
  <c r="ESW65" i="34"/>
  <c r="ESO65" i="34"/>
  <c r="ESG65" i="34"/>
  <c r="ERY65" i="34"/>
  <c r="ERQ65" i="34"/>
  <c r="ERI65" i="34"/>
  <c r="ERA65" i="34"/>
  <c r="EQS65" i="34"/>
  <c r="EQK65" i="34"/>
  <c r="EQC65" i="34"/>
  <c r="EPU65" i="34"/>
  <c r="EPM65" i="34"/>
  <c r="EPE65" i="34"/>
  <c r="EOW65" i="34"/>
  <c r="EOO65" i="34"/>
  <c r="EOG65" i="34"/>
  <c r="ENY65" i="34"/>
  <c r="ENQ65" i="34"/>
  <c r="ENI65" i="34"/>
  <c r="ENA65" i="34"/>
  <c r="EMS65" i="34"/>
  <c r="EMK65" i="34"/>
  <c r="EMC65" i="34"/>
  <c r="ELU65" i="34"/>
  <c r="ELM65" i="34"/>
  <c r="ELE65" i="34"/>
  <c r="EKW65" i="34"/>
  <c r="EKO65" i="34"/>
  <c r="EKG65" i="34"/>
  <c r="EJY65" i="34"/>
  <c r="EJQ65" i="34"/>
  <c r="EJI65" i="34"/>
  <c r="EJA65" i="34"/>
  <c r="EIS65" i="34"/>
  <c r="EIK65" i="34"/>
  <c r="EIC65" i="34"/>
  <c r="EHU65" i="34"/>
  <c r="EHM65" i="34"/>
  <c r="EHE65" i="34"/>
  <c r="EGW65" i="34"/>
  <c r="EGO65" i="34"/>
  <c r="EGG65" i="34"/>
  <c r="EFY65" i="34"/>
  <c r="EFQ65" i="34"/>
  <c r="EFI65" i="34"/>
  <c r="EFA65" i="34"/>
  <c r="EES65" i="34"/>
  <c r="EEK65" i="34"/>
  <c r="EEC65" i="34"/>
  <c r="EDU65" i="34"/>
  <c r="EDM65" i="34"/>
  <c r="EDE65" i="34"/>
  <c r="ECW65" i="34"/>
  <c r="ECO65" i="34"/>
  <c r="ECG65" i="34"/>
  <c r="EBY65" i="34"/>
  <c r="EBQ65" i="34"/>
  <c r="EBI65" i="34"/>
  <c r="EBA65" i="34"/>
  <c r="EAS65" i="34"/>
  <c r="EAK65" i="34"/>
  <c r="EAC65" i="34"/>
  <c r="DZU65" i="34"/>
  <c r="DZM65" i="34"/>
  <c r="DZE65" i="34"/>
  <c r="DYW65" i="34"/>
  <c r="DYO65" i="34"/>
  <c r="DYG65" i="34"/>
  <c r="DXY65" i="34"/>
  <c r="DXQ65" i="34"/>
  <c r="DXI65" i="34"/>
  <c r="DXA65" i="34"/>
  <c r="DWS65" i="34"/>
  <c r="DWK65" i="34"/>
  <c r="DWC65" i="34"/>
  <c r="DVU65" i="34"/>
  <c r="DVM65" i="34"/>
  <c r="DVE65" i="34"/>
  <c r="DUW65" i="34"/>
  <c r="DUO65" i="34"/>
  <c r="DUG65" i="34"/>
  <c r="DTY65" i="34"/>
  <c r="DTQ65" i="34"/>
  <c r="DTI65" i="34"/>
  <c r="DTA65" i="34"/>
  <c r="DSS65" i="34"/>
  <c r="DSK65" i="34"/>
  <c r="DSC65" i="34"/>
  <c r="DRU65" i="34"/>
  <c r="DRM65" i="34"/>
  <c r="DRE65" i="34"/>
  <c r="DQW65" i="34"/>
  <c r="DQO65" i="34"/>
  <c r="DQG65" i="34"/>
  <c r="DPY65" i="34"/>
  <c r="DPQ65" i="34"/>
  <c r="DPI65" i="34"/>
  <c r="DPA65" i="34"/>
  <c r="DOS65" i="34"/>
  <c r="DOK65" i="34"/>
  <c r="DOC65" i="34"/>
  <c r="DNU65" i="34"/>
  <c r="DNM65" i="34"/>
  <c r="DNE65" i="34"/>
  <c r="DMW65" i="34"/>
  <c r="DMO65" i="34"/>
  <c r="DMG65" i="34"/>
  <c r="DLY65" i="34"/>
  <c r="DLQ65" i="34"/>
  <c r="DLI65" i="34"/>
  <c r="DLA65" i="34"/>
  <c r="DKS65" i="34"/>
  <c r="DKK65" i="34"/>
  <c r="DKC65" i="34"/>
  <c r="DJU65" i="34"/>
  <c r="DJM65" i="34"/>
  <c r="DJE65" i="34"/>
  <c r="DIW65" i="34"/>
  <c r="DIO65" i="34"/>
  <c r="DIG65" i="34"/>
  <c r="DHY65" i="34"/>
  <c r="DHQ65" i="34"/>
  <c r="DHI65" i="34"/>
  <c r="DHA65" i="34"/>
  <c r="DGS65" i="34"/>
  <c r="DGK65" i="34"/>
  <c r="DGC65" i="34"/>
  <c r="DFU65" i="34"/>
  <c r="DFM65" i="34"/>
  <c r="DFE65" i="34"/>
  <c r="DEW65" i="34"/>
  <c r="DEO65" i="34"/>
  <c r="DEG65" i="34"/>
  <c r="DDY65" i="34"/>
  <c r="DDQ65" i="34"/>
  <c r="DDI65" i="34"/>
  <c r="DDA65" i="34"/>
  <c r="DCS65" i="34"/>
  <c r="DCK65" i="34"/>
  <c r="DCC65" i="34"/>
  <c r="DBU65" i="34"/>
  <c r="DBM65" i="34"/>
  <c r="DBE65" i="34"/>
  <c r="DAW65" i="34"/>
  <c r="DAO65" i="34"/>
  <c r="DAG65" i="34"/>
  <c r="CZY65" i="34"/>
  <c r="CZQ65" i="34"/>
  <c r="CZI65" i="34"/>
  <c r="CZA65" i="34"/>
  <c r="CYS65" i="34"/>
  <c r="CYK65" i="34"/>
  <c r="CYC65" i="34"/>
  <c r="CXU65" i="34"/>
  <c r="CXM65" i="34"/>
  <c r="CXE65" i="34"/>
  <c r="CWW65" i="34"/>
  <c r="CWO65" i="34"/>
  <c r="CWG65" i="34"/>
  <c r="CVY65" i="34"/>
  <c r="CVQ65" i="34"/>
  <c r="CVI65" i="34"/>
  <c r="CVA65" i="34"/>
  <c r="CUS65" i="34"/>
  <c r="CUK65" i="34"/>
  <c r="CUC65" i="34"/>
  <c r="CTU65" i="34"/>
  <c r="CTM65" i="34"/>
  <c r="CTE65" i="34"/>
  <c r="CSW65" i="34"/>
  <c r="CSO65" i="34"/>
  <c r="CSG65" i="34"/>
  <c r="CRY65" i="34"/>
  <c r="CRQ65" i="34"/>
  <c r="CRI65" i="34"/>
  <c r="CRA65" i="34"/>
  <c r="CQS65" i="34"/>
  <c r="CQK65" i="34"/>
  <c r="CQC65" i="34"/>
  <c r="CPU65" i="34"/>
  <c r="CPM65" i="34"/>
  <c r="CPE65" i="34"/>
  <c r="COW65" i="34"/>
  <c r="COO65" i="34"/>
  <c r="COG65" i="34"/>
  <c r="CNY65" i="34"/>
  <c r="CNQ65" i="34"/>
  <c r="CNI65" i="34"/>
  <c r="CNA65" i="34"/>
  <c r="CMS65" i="34"/>
  <c r="CMK65" i="34"/>
  <c r="CMC65" i="34"/>
  <c r="CLU65" i="34"/>
  <c r="CLM65" i="34"/>
  <c r="CLE65" i="34"/>
  <c r="CKW65" i="34"/>
  <c r="CKO65" i="34"/>
  <c r="CKG65" i="34"/>
  <c r="CJY65" i="34"/>
  <c r="CJQ65" i="34"/>
  <c r="CJI65" i="34"/>
  <c r="CJA65" i="34"/>
  <c r="CIS65" i="34"/>
  <c r="CIK65" i="34"/>
  <c r="CIC65" i="34"/>
  <c r="CHU65" i="34"/>
  <c r="CHM65" i="34"/>
  <c r="CHE65" i="34"/>
  <c r="CGW65" i="34"/>
  <c r="CGO65" i="34"/>
  <c r="CGG65" i="34"/>
  <c r="CFY65" i="34"/>
  <c r="CFQ65" i="34"/>
  <c r="CFI65" i="34"/>
  <c r="CFA65" i="34"/>
  <c r="CES65" i="34"/>
  <c r="CEK65" i="34"/>
  <c r="CEC65" i="34"/>
  <c r="CDU65" i="34"/>
  <c r="CDM65" i="34"/>
  <c r="CDE65" i="34"/>
  <c r="CCW65" i="34"/>
  <c r="CCO65" i="34"/>
  <c r="CCG65" i="34"/>
  <c r="CBY65" i="34"/>
  <c r="CBQ65" i="34"/>
  <c r="CBI65" i="34"/>
  <c r="CBA65" i="34"/>
  <c r="CAS65" i="34"/>
  <c r="CAK65" i="34"/>
  <c r="CAC65" i="34"/>
  <c r="BZU65" i="34"/>
  <c r="BZM65" i="34"/>
  <c r="BZE65" i="34"/>
  <c r="BYW65" i="34"/>
  <c r="BYO65" i="34"/>
  <c r="BYG65" i="34"/>
  <c r="BXY65" i="34"/>
  <c r="BXQ65" i="34"/>
  <c r="BXI65" i="34"/>
  <c r="BXA65" i="34"/>
  <c r="BWS65" i="34"/>
  <c r="BWK65" i="34"/>
  <c r="BWC65" i="34"/>
  <c r="BVU65" i="34"/>
  <c r="BVM65" i="34"/>
  <c r="BVE65" i="34"/>
  <c r="BUW65" i="34"/>
  <c r="BUO65" i="34"/>
  <c r="BUG65" i="34"/>
  <c r="BTY65" i="34"/>
  <c r="BTQ65" i="34"/>
  <c r="BTI65" i="34"/>
  <c r="BTA65" i="34"/>
  <c r="BSS65" i="34"/>
  <c r="BSK65" i="34"/>
  <c r="BSC65" i="34"/>
  <c r="BRU65" i="34"/>
  <c r="BRM65" i="34"/>
  <c r="BRE65" i="34"/>
  <c r="BQW65" i="34"/>
  <c r="BQO65" i="34"/>
  <c r="BQG65" i="34"/>
  <c r="BPY65" i="34"/>
  <c r="BPQ65" i="34"/>
  <c r="BPI65" i="34"/>
  <c r="BPA65" i="34"/>
  <c r="BOS65" i="34"/>
  <c r="BOK65" i="34"/>
  <c r="BOC65" i="34"/>
  <c r="BNU65" i="34"/>
  <c r="BNM65" i="34"/>
  <c r="BNE65" i="34"/>
  <c r="BMW65" i="34"/>
  <c r="BMO65" i="34"/>
  <c r="BMG65" i="34"/>
  <c r="BLY65" i="34"/>
  <c r="BLQ65" i="34"/>
  <c r="BLI65" i="34"/>
  <c r="BLA65" i="34"/>
  <c r="BKS65" i="34"/>
  <c r="BKK65" i="34"/>
  <c r="BKC65" i="34"/>
  <c r="BJU65" i="34"/>
  <c r="BJM65" i="34"/>
  <c r="BJE65" i="34"/>
  <c r="BIW65" i="34"/>
  <c r="BIO65" i="34"/>
  <c r="BIG65" i="34"/>
  <c r="BHY65" i="34"/>
  <c r="BHQ65" i="34"/>
  <c r="BHI65" i="34"/>
  <c r="BHA65" i="34"/>
  <c r="BGS65" i="34"/>
  <c r="BGK65" i="34"/>
  <c r="BGC65" i="34"/>
  <c r="BFU65" i="34"/>
  <c r="BFM65" i="34"/>
  <c r="BFE65" i="34"/>
  <c r="BEW65" i="34"/>
  <c r="BEO65" i="34"/>
  <c r="BEG65" i="34"/>
  <c r="BDY65" i="34"/>
  <c r="BDQ65" i="34"/>
  <c r="BDI65" i="34"/>
  <c r="BDA65" i="34"/>
  <c r="BCS65" i="34"/>
  <c r="BCK65" i="34"/>
  <c r="BCC65" i="34"/>
  <c r="BBU65" i="34"/>
  <c r="BBM65" i="34"/>
  <c r="BBE65" i="34"/>
  <c r="BAW65" i="34"/>
  <c r="BAO65" i="34"/>
  <c r="BAG65" i="34"/>
  <c r="AZY65" i="34"/>
  <c r="AZQ65" i="34"/>
  <c r="AZI65" i="34"/>
  <c r="AZA65" i="34"/>
  <c r="AYS65" i="34"/>
  <c r="AYK65" i="34"/>
  <c r="AYC65" i="34"/>
  <c r="AXU65" i="34"/>
  <c r="AXM65" i="34"/>
  <c r="AXE65" i="34"/>
  <c r="AWW65" i="34"/>
  <c r="AWO65" i="34"/>
  <c r="AWG65" i="34"/>
  <c r="AVY65" i="34"/>
  <c r="AVQ65" i="34"/>
  <c r="AVI65" i="34"/>
  <c r="AVA65" i="34"/>
  <c r="AUS65" i="34"/>
  <c r="AUK65" i="34"/>
  <c r="AUC65" i="34"/>
  <c r="ATU65" i="34"/>
  <c r="ATM65" i="34"/>
  <c r="ATE65" i="34"/>
  <c r="ASW65" i="34"/>
  <c r="ASO65" i="34"/>
  <c r="ASG65" i="34"/>
  <c r="ARY65" i="34"/>
  <c r="ARQ65" i="34"/>
  <c r="ARI65" i="34"/>
  <c r="ARA65" i="34"/>
  <c r="AQS65" i="34"/>
  <c r="AQK65" i="34"/>
  <c r="AQC65" i="34"/>
  <c r="APU65" i="34"/>
  <c r="APM65" i="34"/>
  <c r="APE65" i="34"/>
  <c r="AOW65" i="34"/>
  <c r="AOO65" i="34"/>
  <c r="AOG65" i="34"/>
  <c r="ANY65" i="34"/>
  <c r="ANQ65" i="34"/>
  <c r="ANI65" i="34"/>
  <c r="ANA65" i="34"/>
  <c r="AMS65" i="34"/>
  <c r="AMK65" i="34"/>
  <c r="AMC65" i="34"/>
  <c r="ALU65" i="34"/>
  <c r="ALM65" i="34"/>
  <c r="ALE65" i="34"/>
  <c r="AKW65" i="34"/>
  <c r="AKO65" i="34"/>
  <c r="AKG65" i="34"/>
  <c r="AJY65" i="34"/>
  <c r="AJQ65" i="34"/>
  <c r="AJI65" i="34"/>
  <c r="AJA65" i="34"/>
  <c r="AIS65" i="34"/>
  <c r="AIK65" i="34"/>
  <c r="AIC65" i="34"/>
  <c r="AHU65" i="34"/>
  <c r="AHM65" i="34"/>
  <c r="AHE65" i="34"/>
  <c r="AGW65" i="34"/>
  <c r="AGO65" i="34"/>
  <c r="AGG65" i="34"/>
  <c r="AFY65" i="34"/>
  <c r="AFQ65" i="34"/>
  <c r="AFI65" i="34"/>
  <c r="AFA65" i="34"/>
  <c r="AES65" i="34"/>
  <c r="AEK65" i="34"/>
  <c r="AEC65" i="34"/>
  <c r="ADU65" i="34"/>
  <c r="ADM65" i="34"/>
  <c r="ADE65" i="34"/>
  <c r="ACW65" i="34"/>
  <c r="ACO65" i="34"/>
  <c r="ACG65" i="34"/>
  <c r="ABY65" i="34"/>
  <c r="ABQ65" i="34"/>
  <c r="ABI65" i="34"/>
  <c r="ABA65" i="34"/>
  <c r="AAS65" i="34"/>
  <c r="AAK65" i="34"/>
  <c r="AAC65" i="34"/>
  <c r="ZU65" i="34"/>
  <c r="ZM65" i="34"/>
  <c r="ZE65" i="34"/>
  <c r="YW65" i="34"/>
  <c r="YO65" i="34"/>
  <c r="YG65" i="34"/>
  <c r="XY65" i="34"/>
  <c r="XQ65" i="34"/>
  <c r="XI65" i="34"/>
  <c r="XA65" i="34"/>
  <c r="WS65" i="34"/>
  <c r="WK65" i="34"/>
  <c r="WC65" i="34"/>
  <c r="VU65" i="34"/>
  <c r="VM65" i="34"/>
  <c r="VE65" i="34"/>
  <c r="UW65" i="34"/>
  <c r="UO65" i="34"/>
  <c r="UG65" i="34"/>
  <c r="TY65" i="34"/>
  <c r="TQ65" i="34"/>
  <c r="TI65" i="34"/>
  <c r="TA65" i="34"/>
  <c r="SS65" i="34"/>
  <c r="SK65" i="34"/>
  <c r="SC65" i="34"/>
  <c r="RU65" i="34"/>
  <c r="RM65" i="34"/>
  <c r="RE65" i="34"/>
  <c r="QW65" i="34"/>
  <c r="QO65" i="34"/>
  <c r="QG65" i="34"/>
  <c r="PY65" i="34"/>
  <c r="PQ65" i="34"/>
  <c r="PI65" i="34"/>
  <c r="PA65" i="34"/>
  <c r="OS65" i="34"/>
  <c r="OK65" i="34"/>
  <c r="OC65" i="34"/>
  <c r="NU65" i="34"/>
  <c r="NM65" i="34"/>
  <c r="NE65" i="34"/>
  <c r="MW65" i="34"/>
  <c r="MO65" i="34"/>
  <c r="MG65" i="34"/>
  <c r="LY65" i="34"/>
  <c r="LQ65" i="34"/>
  <c r="LI65" i="34"/>
  <c r="LA65" i="34"/>
  <c r="KS65" i="34"/>
  <c r="KK65" i="34"/>
  <c r="KC65" i="34"/>
  <c r="JU65" i="34"/>
  <c r="JM65" i="34"/>
  <c r="JE65" i="34"/>
  <c r="IW65" i="34"/>
  <c r="IO65" i="34"/>
  <c r="IG65" i="34"/>
  <c r="HY65" i="34"/>
  <c r="HQ65" i="34"/>
  <c r="HI65" i="34"/>
  <c r="HA65" i="34"/>
  <c r="GS65" i="34"/>
  <c r="GK65" i="34"/>
  <c r="GC65" i="34"/>
  <c r="FU65" i="34"/>
  <c r="FM65" i="34"/>
  <c r="FE65" i="34"/>
  <c r="EW65" i="34"/>
  <c r="EO65" i="34"/>
  <c r="EG65" i="34"/>
  <c r="DY65" i="34"/>
  <c r="DQ65" i="34"/>
  <c r="DI65" i="34"/>
  <c r="DA65" i="34"/>
  <c r="CS65" i="34"/>
  <c r="CK65" i="34"/>
  <c r="CC65" i="34"/>
  <c r="BU65" i="34"/>
  <c r="BM65" i="34"/>
  <c r="BE65" i="34"/>
  <c r="AW65" i="34"/>
  <c r="AO65" i="34"/>
  <c r="AG65" i="34"/>
  <c r="Y65" i="34"/>
  <c r="Q65" i="34"/>
  <c r="H56" i="34"/>
  <c r="B56" i="34"/>
  <c r="H53" i="34"/>
  <c r="B53" i="34"/>
  <c r="H41" i="34"/>
  <c r="H38" i="34"/>
  <c r="B38" i="34"/>
  <c r="B41" i="34"/>
  <c r="H35" i="34"/>
  <c r="B35" i="34"/>
  <c r="H32" i="34"/>
  <c r="B32" i="34"/>
  <c r="H29" i="34"/>
  <c r="B29" i="34"/>
  <c r="H26" i="34"/>
  <c r="B26" i="34"/>
  <c r="H23" i="34"/>
  <c r="B23" i="34"/>
  <c r="B21" i="34"/>
  <c r="H12" i="34"/>
  <c r="B10" i="34" l="1"/>
  <c r="B8" i="34"/>
  <c r="B6" i="34"/>
  <c r="A35" i="34"/>
  <c r="A32" i="34"/>
  <c r="A21" i="34"/>
  <c r="B4" i="34"/>
  <c r="A4" i="34"/>
  <c r="B49" i="5" l="1"/>
  <c r="F48" i="5"/>
  <c r="E48" i="5"/>
  <c r="B80" i="34" s="1"/>
  <c r="I47" i="5"/>
  <c r="B45" i="5"/>
  <c r="I39" i="5"/>
  <c r="H48" i="5"/>
  <c r="K8" i="5"/>
  <c r="K9" i="5"/>
  <c r="B47" i="34" l="1"/>
  <c r="B50" i="34"/>
  <c r="B44" i="34"/>
  <c r="N9" i="5"/>
  <c r="I16" i="5" s="1"/>
  <c r="H106" i="34"/>
  <c r="H109" i="34" s="1"/>
  <c r="H44" i="34"/>
  <c r="H47" i="34" s="1"/>
  <c r="I48" i="5"/>
  <c r="I72" i="5"/>
  <c r="B10" i="13"/>
  <c r="C24" i="13"/>
  <c r="C23" i="13"/>
  <c r="B20" i="13"/>
  <c r="B69" i="5"/>
  <c r="H142" i="34" l="1"/>
  <c r="H112" i="34"/>
  <c r="H50" i="34"/>
  <c r="H80" i="34"/>
  <c r="H90" i="16"/>
  <c r="H94" i="16"/>
  <c r="H93" i="16"/>
  <c r="H92" i="16"/>
  <c r="H91" i="16"/>
  <c r="H89" i="16"/>
  <c r="H96" i="16" l="1"/>
  <c r="H95" i="16"/>
  <c r="H97" i="16" l="1"/>
  <c r="H85" i="16"/>
  <c r="J39" i="5" s="1"/>
  <c r="B12" i="34" l="1"/>
  <c r="H81" i="5" l="1"/>
  <c r="B8" i="13" l="1"/>
  <c r="B73" i="5" l="1"/>
  <c r="B112" i="34" l="1"/>
  <c r="B109" i="34"/>
  <c r="B106" i="34"/>
  <c r="L49" i="16" l="1"/>
  <c r="I81" i="5" l="1"/>
  <c r="F81" i="5"/>
  <c r="A26" i="9" l="1"/>
  <c r="N50" i="16" l="1"/>
  <c r="I80" i="5" l="1"/>
  <c r="B14" i="13" l="1"/>
  <c r="B12" i="13"/>
  <c r="B6" i="13"/>
  <c r="J28" i="16" l="1"/>
  <c r="B82" i="5" l="1"/>
  <c r="B78" i="5"/>
  <c r="B17" i="5"/>
  <c r="F20" i="9" l="1"/>
  <c r="J72" i="5" l="1"/>
  <c r="J77" i="5" l="1"/>
  <c r="K2" i="5" l="1"/>
  <c r="M28" i="5" l="1"/>
  <c r="K16" i="5"/>
  <c r="L16" i="5" s="1"/>
  <c r="M16" i="5" s="1"/>
  <c r="K14" i="5"/>
  <c r="L14" i="5" s="1"/>
  <c r="M14" i="5" s="1"/>
  <c r="K13" i="5"/>
  <c r="L13" i="5" s="1"/>
  <c r="M13" i="5" s="1"/>
  <c r="K15" i="5"/>
  <c r="L15" i="5" s="1"/>
  <c r="M15" i="5" s="1"/>
  <c r="M26" i="5"/>
  <c r="K43" i="5"/>
  <c r="L43" i="5" s="1"/>
  <c r="M43" i="5" s="1"/>
  <c r="M34" i="5"/>
  <c r="K42" i="5"/>
  <c r="L42" i="5" s="1"/>
  <c r="M42" i="5" s="1"/>
  <c r="M35" i="5"/>
  <c r="M27" i="5"/>
  <c r="M25" i="5"/>
  <c r="M29" i="5"/>
  <c r="M24" i="5"/>
  <c r="M30" i="5"/>
  <c r="K48" i="5"/>
  <c r="L48" i="5" s="1"/>
  <c r="M48" i="5" s="1"/>
  <c r="K38" i="5"/>
  <c r="L38" i="5" s="1"/>
  <c r="M38" i="5" s="1"/>
  <c r="K47" i="5"/>
  <c r="L47" i="5" s="1"/>
  <c r="M47" i="5" s="1"/>
  <c r="K44" i="5"/>
  <c r="L44" i="5" s="1"/>
  <c r="M44" i="5" s="1"/>
  <c r="K39" i="5"/>
  <c r="L39" i="5" s="1"/>
  <c r="M39" i="5" s="1"/>
  <c r="M21" i="5"/>
  <c r="M23" i="5"/>
  <c r="M22" i="5"/>
  <c r="M54" i="5"/>
  <c r="K75" i="5"/>
  <c r="L75" i="5" s="1"/>
  <c r="M75" i="5" s="1"/>
  <c r="K71" i="5"/>
  <c r="L71" i="5" s="1"/>
  <c r="M71" i="5" s="1"/>
  <c r="K72" i="5"/>
  <c r="L72" i="5" s="1"/>
  <c r="M72" i="5" s="1"/>
  <c r="K81" i="5"/>
  <c r="L81" i="5" s="1"/>
  <c r="M81" i="5" s="1"/>
  <c r="M68" i="5"/>
  <c r="K76" i="5"/>
  <c r="L76" i="5" s="1"/>
  <c r="K77" i="5"/>
  <c r="L77" i="5" s="1"/>
  <c r="K80" i="5"/>
  <c r="L80" i="5" s="1"/>
  <c r="M45" i="5" l="1"/>
  <c r="M36" i="5"/>
  <c r="M49" i="5"/>
  <c r="M40" i="5"/>
  <c r="M73" i="5"/>
  <c r="M58" i="5"/>
  <c r="M67" i="5"/>
  <c r="M77" i="5"/>
  <c r="M62" i="5"/>
  <c r="M60" i="5"/>
  <c r="M59" i="5"/>
  <c r="M80" i="5"/>
  <c r="M82" i="5" s="1"/>
  <c r="M76" i="5"/>
  <c r="M63" i="5"/>
  <c r="M61" i="5"/>
  <c r="C10" i="13" l="1"/>
  <c r="E11" i="13" s="1"/>
  <c r="C14" i="13"/>
  <c r="E15" i="13" s="1"/>
  <c r="M50" i="5"/>
  <c r="M78" i="5"/>
  <c r="M17" i="5"/>
  <c r="C6" i="13" s="1"/>
  <c r="C12" i="13" l="1"/>
  <c r="E13" i="13" s="1"/>
  <c r="D7" i="13"/>
  <c r="F16" i="13" s="1"/>
  <c r="M55" i="5"/>
  <c r="M57" i="5" l="1"/>
  <c r="M56" i="5"/>
  <c r="M69" i="5" l="1"/>
  <c r="C8" i="13" s="1"/>
  <c r="D9" i="13" l="1"/>
  <c r="D16" i="13" s="1"/>
  <c r="M83" i="5"/>
  <c r="M84" i="5" s="1"/>
  <c r="M85" i="5" s="1"/>
  <c r="M88" i="5" l="1"/>
  <c r="C16" i="13"/>
  <c r="D17" i="13" s="1"/>
  <c r="E9" i="13"/>
  <c r="E16" i="13" s="1"/>
  <c r="D18" i="13"/>
  <c r="E17" i="13" l="1"/>
  <c r="D19" i="13"/>
  <c r="E18" i="13"/>
  <c r="F18" i="13" s="1"/>
  <c r="E19" i="13" l="1"/>
  <c r="F17" i="13"/>
  <c r="F19" i="13" l="1"/>
</calcChain>
</file>

<file path=xl/sharedStrings.xml><?xml version="1.0" encoding="utf-8"?>
<sst xmlns="http://schemas.openxmlformats.org/spreadsheetml/2006/main" count="13578" uniqueCount="6701">
  <si>
    <t>CUSTO TOTAL</t>
  </si>
  <si>
    <t>M</t>
  </si>
  <si>
    <t>KG</t>
  </si>
  <si>
    <t>M2</t>
  </si>
  <si>
    <t>CHP</t>
  </si>
  <si>
    <t>VIBROACABADORA DE ASFALTO SOBRE ESTEIRAS, LARGURA DE PAVIMENTAÇÃO 1,90 M A 5,30 M, POTÊNCIA 105 HP CAPACIDADE 450 T/H - CHP DIURNO. AF_11/2014</t>
  </si>
  <si>
    <t>PÁ CARREGADEIRA SOBRE RODAS, POTÊNCIA LÍQUIDA 128 HP, CAPACIDADE DA CAÇAMBA 1,7 A 2,8 M3, PESO OPERACIONAL 11632 KG - CHP DIURNO. AF_06/2014</t>
  </si>
  <si>
    <t>TANQUE DE ASFALTO ESTACIONÁRIO COM SERPENTINA, CAPACIDADE 30.000 L - CHP DIURNO. AF_06/2014</t>
  </si>
  <si>
    <t>CAMINHÃO BASCULANTE 10 M3, TRUCADO CABINE SIMPLES, PESO BRUTO TOTAL 23.000 KG, CARGA ÚTIL MÁXIMA 15.935 KG, DISTÂNCIA ENTRE EIXOS 4,80 M, POTÊNCIA 230 CV INCLUSIVE CAÇAMBA METÁLICA - CHP DIURNO. AF_06/2014</t>
  </si>
  <si>
    <t>USINA DE MISTURA ASFÁLTICA À QUENTE, TIPO CONTRA FLUXO, PROD 40 A 80 TON/HORA - CHP DIURNO. AF_03/2016</t>
  </si>
  <si>
    <t>ROLO COMPACTADOR VIBRATORIO TANDEM, ACO LISO, POTENCIA 125 HP, PESO SEM/COM LASTRO 10,20/11,65 T, LARGURA DE TRABALHO 1,73 M - CHP DIURNO. AF_11/2016</t>
  </si>
  <si>
    <t>GRUPO GERADOR COM CARENAGEM, MOTOR DIESEL POTÊNCIA STANDART ENTRE 250 E 260 KVA - CHP DIURNO. AF_12/2016</t>
  </si>
  <si>
    <t>TRATOR DE PNEUS COM POTÊNCIA DE 85 CV, TRAÇÃO 4X4, COM VASSOURA MECÂNICA ACOPLADA - CHP DIURNO. AF_03/2017</t>
  </si>
  <si>
    <t>ROLO COMPACTADOR DE PNEUS, ESTATICO, PRESSAO VARIAVEL, POTENCIA 110 HP, PESO SEM/COM LASTRO 10,8/27 T, LARGURA DE ROLAGEM 2,30 M - CHP DIURNO. AF_06/2017</t>
  </si>
  <si>
    <t>CHI</t>
  </si>
  <si>
    <t>VIBROACABADORA DE ASFALTO SOBRE ESTEIRAS, LARGURA DE PAVIMENTAÇÃO 1,90 M A 5,30 M, POTÊNCIA 105 HP CAPACIDADE 450 T/H - CHI DIURNO. AF_11/2014</t>
  </si>
  <si>
    <t>PÁ CARREGADEIRA SOBRE RODAS, POTÊNCIA LÍQUIDA 128 HP, CAPACIDADE DA CAÇAMBA 1,7 A 2,8 M3, PESO OPERACIONAL 11632 KG - CHI DIURNO. AF_06/2014</t>
  </si>
  <si>
    <t>USINA DE MISTURA ASFÁLTICA À QUENTE, TIPO CONTRA FLUXO, PROD 40 A 80 TON/HORA - CHI DIURNO. AF_03/2016</t>
  </si>
  <si>
    <t>ROLO COMPACTADOR VIBRATORIO TANDEM, ACO LISO, POTENCIA 125 HP, PESO SEM/COM LASTRO 10,20/11,65 T, LARGURA DE TRABALHO 1,73 M - CHI DIURNO. AF_11/2016</t>
  </si>
  <si>
    <t>GRUPO GERADOR COM CARENAGEM, MOTOR DIESEL POTÊNCIA STANDART ENTRE 250 E 260 KVA - CHI DIURNO. AF_12/2016</t>
  </si>
  <si>
    <t>TRATOR DE PNEUS COM POTÊNCIA DE 85 CV, TRAÇÃO 4X4, COM VASSOURA MECÂNICA ACOPLADA - CHI DIURNO. AF_02/2017</t>
  </si>
  <si>
    <t>ROLO COMPACTADOR DE PNEUS, ESTATICO, PRESSAO VARIAVEL, POTENCIA 110 HP, PESO SEM/COM LASTRO 10,8/27 T, LARGURA DE ROLAGEM 2,30 M - CHI DIURNO. AF_06/2017</t>
  </si>
  <si>
    <t>H</t>
  </si>
  <si>
    <t>M3</t>
  </si>
  <si>
    <t>T</t>
  </si>
  <si>
    <t>L</t>
  </si>
  <si>
    <t>AUXILIAR DE TOPÓGRAFO COM ENCARGOS COMPLEMENTARES</t>
  </si>
  <si>
    <t>CARPINTEIRO DE FORMAS COM ENCARGOS COMPLEMENTARES</t>
  </si>
  <si>
    <t>RASTELEIRO COM ENCARGOS COMPLEMENTARES</t>
  </si>
  <si>
    <t>SERVENTE COM ENCARGOS COMPLEMENTARES</t>
  </si>
  <si>
    <t>ENCARREGADO GERAL COM ENCARGOS COMPLEMENTARES</t>
  </si>
  <si>
    <t xml:space="preserve">M2    </t>
  </si>
  <si>
    <t xml:space="preserve">UN    </t>
  </si>
  <si>
    <t xml:space="preserve">M     </t>
  </si>
  <si>
    <t>SINAPI</t>
  </si>
  <si>
    <t>UNID.</t>
  </si>
  <si>
    <t>LIMPEZA FINAL DE OBRA</t>
  </si>
  <si>
    <t>CUSTO UNIT.</t>
  </si>
  <si>
    <t>CÓDIGO</t>
  </si>
  <si>
    <t>DESCRIÇÃO</t>
  </si>
  <si>
    <t>QUANT.</t>
  </si>
  <si>
    <t>REFERÊNCIA</t>
  </si>
  <si>
    <t>ITEM</t>
  </si>
  <si>
    <t>DMT</t>
  </si>
  <si>
    <t>PREÇO UNIT.</t>
  </si>
  <si>
    <t>TOTAL</t>
  </si>
  <si>
    <t>1.1</t>
  </si>
  <si>
    <t>1.3</t>
  </si>
  <si>
    <t>1.4</t>
  </si>
  <si>
    <t>ADMINISTRAÇÃO LOCAL DE OBRA</t>
  </si>
  <si>
    <t>2.1</t>
  </si>
  <si>
    <t>MÊS 1</t>
  </si>
  <si>
    <t>MÊS 2</t>
  </si>
  <si>
    <t>%</t>
  </si>
  <si>
    <t>SICRO</t>
  </si>
  <si>
    <t>COMPOSIÇÕES</t>
  </si>
  <si>
    <t>CP</t>
  </si>
  <si>
    <t>COMPOSIÇÃO DE BDI</t>
  </si>
  <si>
    <t>TIPO DE OBRA DO EMPREENDIMENTO</t>
  </si>
  <si>
    <t>DESONERAÇÃO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</si>
  <si>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</si>
  <si>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</si>
  <si>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</si>
  <si>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Itens</t>
  </si>
  <si>
    <t>Siglas</t>
  </si>
  <si>
    <t>% Adotado</t>
  </si>
  <si>
    <t>1º Quartil</t>
  </si>
  <si>
    <t>Médio</t>
  </si>
  <si>
    <t>3º Quartil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</si>
  <si>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</si>
  <si>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</si>
  <si>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</si>
  <si>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</si>
  <si>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</si>
  <si>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</si>
  <si>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</si>
  <si>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</si>
  <si>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</si>
  <si>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Tributos (impostos COFINS 3%, e  PIS 0,65%)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</si>
  <si>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</si>
  <si>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</si>
  <si>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</si>
  <si>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</si>
  <si>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Os valores de BDI foram calculados com o emprego da fórmula:</t>
  </si>
  <si>
    <t>(1+AC + S + R + G)*(1 + DF)*(1+L)</t>
  </si>
  <si>
    <t xml:space="preserve"> - 1</t>
  </si>
  <si>
    <t>(1-CP-ISS)</t>
  </si>
  <si>
    <t>BDI</t>
  </si>
  <si>
    <t>BDI =</t>
  </si>
  <si>
    <t>PREÇO TOTAL</t>
  </si>
  <si>
    <t>CONCRETO MAGRO PARA LASTRO, TRAÇO 1:4,5:4,5 (EM MASSA SECA DE CIMENTO/ AREIA MÉDIA/ BRITA 1) - PREPARO MECÂNICO COM BETONEIRA 400 L. AF_05/2021</t>
  </si>
  <si>
    <t>ANP</t>
  </si>
  <si>
    <t>BUCHA DE NYLON SEM ABA S6, COM PARAFUSO DE 4,20 X 40 MM EM ACO ZINCADO COM ROSCA SOBERBA, CABECA CHATA E FENDA PHILLIPS</t>
  </si>
  <si>
    <t>PLACA DE SINALIZACAO EM CHAPA DE ACO NUM 16 COM PINTURA REFLETIVA</t>
  </si>
  <si>
    <t>PREGO DE ACO POLIDO COM CABECA 18 X 30 (2 3/4 X 10)</t>
  </si>
  <si>
    <t>PLACA VIBRATÓRIA REVERSÍVEL COM MOTOR 4 TEMPOS A GASOLINA, FORÇA CENTRÍFUGA DE 25 KN (2500 KGF), POTÊNCIA 5,5 CV - CHP DIURNO. AF_08/2015</t>
  </si>
  <si>
    <t>CORTADORA DE PISO COM MOTOR 4 TEMPOS A GASOLINA, POTÊNCIA DE 13 HP, COM DISCO DE CORTE DIAMANTADO SEGMENTADO PARA CONCRETO, DIÂMETRO DE 350 MM, FURO DE 1" (14 X 1") - CHP DIURNO. AF_08/2015</t>
  </si>
  <si>
    <t>CAMINHÃO PIPA 6.000 L, PESO BRUTO TOTAL 13.000 KG, DISTÂNCIA ENTRE EIXOS 4,80 M, POTÊNCIA 189 CV INCLUSIVE TANQUE DE AÇO PARA TRANSPORTE DE ÁGUA, CAPACIDADE 6 M3 - CHI DIURNO. AF_06/2014</t>
  </si>
  <si>
    <t>PLACA VIBRATÓRIA REVERSÍVEL COM MOTOR 4 TEMPOS A GASOLINA, FORÇA CENTRÍFUGA DE 25 KN (2500 KGF), POTÊNCIA 5,5 CV - CHI DIURNO. AF_08/2015</t>
  </si>
  <si>
    <t>CORTADORA DE PISO COM MOTOR 4 TEMPOS A GASOLINA, POTÊNCIA DE 13 HP, COM DISCO DE CORTE DIAMANTADO SEGMENTADO PARA CONCRETO, DIÂMETRO DE 350 MM, FURO DE 1" (14 X 1") - CHI DIURNO. AF_08/2015</t>
  </si>
  <si>
    <t>REVOLVIMENTO E LIMPEZA MANUAL DE SOLO. AF_05/2018</t>
  </si>
  <si>
    <t>CALCETEIRO COM ENCARGOS COMPLEMENTARES</t>
  </si>
  <si>
    <t/>
  </si>
  <si>
    <t>4.1</t>
  </si>
  <si>
    <t>3.1</t>
  </si>
  <si>
    <t>3.2</t>
  </si>
  <si>
    <t>BDI:</t>
  </si>
  <si>
    <t>PEDRA BRITADA N. 1 (9,5 a 19 MM) POSTO PEDREIRA/FORNECEDOR, SEM FRETE</t>
  </si>
  <si>
    <t>AREIA MEDIA - POSTO JAZIDA/FORNECEDOR (RETIRADO NA JAZIDA, SEM TRANSPORTE)</t>
  </si>
  <si>
    <t>PEDRA BRITADA N. 0, OU PEDRISCO (4,8 A 9,5 MM) POSTO PEDREIRA/FORNECEDOR, SEM FRETE</t>
  </si>
  <si>
    <t>CAL HIDRATADA CH-I PARA ARGAMASSAS</t>
  </si>
  <si>
    <t>CAP 50/70</t>
  </si>
  <si>
    <t>Composição ANP</t>
  </si>
  <si>
    <t>Tabela</t>
  </si>
  <si>
    <t>Mês</t>
  </si>
  <si>
    <t>Preço Unit.</t>
  </si>
  <si>
    <t>Imposto</t>
  </si>
  <si>
    <t>PIS e COFINS em Produtos</t>
  </si>
  <si>
    <t>Fórmula</t>
  </si>
  <si>
    <t>Preço total sem BDI (Ton)</t>
  </si>
  <si>
    <t>CM 30</t>
  </si>
  <si>
    <t>ICMS</t>
  </si>
  <si>
    <t>USINA</t>
  </si>
  <si>
    <t>MÉDIA</t>
  </si>
  <si>
    <t>4.2</t>
  </si>
  <si>
    <t>DMT - KM</t>
  </si>
  <si>
    <t>Composição</t>
  </si>
  <si>
    <t>LOCAL</t>
  </si>
  <si>
    <t>Extensão (m):</t>
  </si>
  <si>
    <t>DMT / ESP.</t>
  </si>
  <si>
    <t>SERVIÇOS FINAIS</t>
  </si>
  <si>
    <t>Área de intervenção (m2):</t>
  </si>
  <si>
    <t>DESMOBILIZAÇÃO DE EQUIPAMENTOS</t>
  </si>
  <si>
    <t>MOBILIZAÇÃO DE EQUIPAMENTOS</t>
  </si>
  <si>
    <t>CARGA, MANOBRA E DESCARGA DE BASE DE BRITA GRADUADA - COM EMPOLAMENTO DE 30%</t>
  </si>
  <si>
    <t>TRANSPORTE DE BASE DE BRITA GRADUADA - DMT ATÉ 30KM</t>
  </si>
  <si>
    <t>2.3</t>
  </si>
  <si>
    <t>CARGA, MANOBRA E DESCARGA DO CBUQ - COM EMPOLAMENTO DE 30%</t>
  </si>
  <si>
    <t>TRANSPORTE DO CBUQ DMT ATÉ 30 KM</t>
  </si>
  <si>
    <t>IMPLANTAÇÃO DE PAVIMENTO ASFÁLTICO</t>
  </si>
  <si>
    <t>PLANILHA ORÇAMENTÁRIA</t>
  </si>
  <si>
    <t>Sim</t>
  </si>
  <si>
    <t xml:space="preserve">CRONOGRAMA FÍSICO-FINANCEIRO 
</t>
  </si>
  <si>
    <t>MÊS 3</t>
  </si>
  <si>
    <t>SERVIÇOS PRELIMINARES</t>
  </si>
  <si>
    <t>LOCAL DA OBRA - REFINARIA</t>
  </si>
  <si>
    <t>m</t>
  </si>
  <si>
    <t>Aparelho de apoio de neoprene fretado para estruturas moldadas no local - fornecimento e instalação</t>
  </si>
  <si>
    <t>dm³</t>
  </si>
  <si>
    <t>Aparelho de apoio de neoprene fretado para estruturas pré-moldadas - fornecimento e instalação</t>
  </si>
  <si>
    <t>Aparelho de apoio metálico elastomérico fixo com capacidade de 1.500 kN - fornecimento e instalação</t>
  </si>
  <si>
    <t>un</t>
  </si>
  <si>
    <t>Aparelho de apoio metálico elastomérico fixo com capacidade de 10.000 kN - fornecimento e instalação</t>
  </si>
  <si>
    <t>Aparelho de apoio metálico elastomérico fixo com capacidade de 2.500 kN - fornecimento e instalação</t>
  </si>
  <si>
    <t>Aparelho de apoio metálico elastomérico fixo com capacidade de 4.000 kN - fornecimento e instalação</t>
  </si>
  <si>
    <t>Aparelho de apoio metálico elastomérico fixo com capacidade de 5.500 kN - fornecimento e instalação</t>
  </si>
  <si>
    <t>Aparelho de apoio metálico elastomérico fixo com capacidade de 7.500 kN - fornecimento e instalação</t>
  </si>
  <si>
    <t>Aparelho de apoio metálico elastomérico fixo com capacidade de 700 kN - fornecimento e instalação</t>
  </si>
  <si>
    <t>Aparelho de apoio metálico elastomérico multidirecional com capacidade de 1.500 kN - fornecimento e instalação</t>
  </si>
  <si>
    <t>Aparelho de apoio metálico elastomérico multidirecional com capacidade de 10.000 kN - fornecimento e instalação</t>
  </si>
  <si>
    <t>Aparelho de apoio metálico elastomérico multidirecional com capacidade de 2.500 kN - fornecimento e instalação</t>
  </si>
  <si>
    <t>Aparelho de apoio metálico elastomérico multidirecional com capacidade de 4.000 kN - fornecimento e instalação</t>
  </si>
  <si>
    <t>Aparelho de apoio metálico elastomérico multidirecional com capacidade de 5.500 kN - fornecimento e instalação</t>
  </si>
  <si>
    <t>Aparelho de apoio metálico elastomérico multidirecional com capacidade de 7.500 kN - fornecimento e instalação</t>
  </si>
  <si>
    <t>Aparelho de apoio metálico elastomérico multidirecional com capacidade de 700 kN - fornecimento e instalação</t>
  </si>
  <si>
    <t>Aparelho de apoio metálico elastomérico unidirecional com capacidade de 1.500 kN - fornecimento e instalação</t>
  </si>
  <si>
    <t>Aparelho de apoio metálico elastomérico unidirecional com capacidade de 10.000 kN - fornecimento e instalação</t>
  </si>
  <si>
    <t>Aparelho de apoio metálico elastomérico unidirecional com capacidade de 2.500 kN - fornecimento e instalação</t>
  </si>
  <si>
    <t>Aparelho de apoio metálico elastomérico unidirecional com capacidade de 4.000 kN - fornecimento e instalação</t>
  </si>
  <si>
    <t>Aparelho de apoio metálico elastomérico unidirecional com capacidade de 5.500 kN - fornecimento e instalação</t>
  </si>
  <si>
    <t>Aparelho de apoio metálico elastomérico unidirecional com capacidade de 7.500 kN - fornecimento e instalação</t>
  </si>
  <si>
    <t>Aparelho de apoio metálico elastomérico unidirecional com capacidade de 700 kN - fornecimento e instalação</t>
  </si>
  <si>
    <t>Aparelho de apoio metálico esférico fixo com capacidade de 1.000 kN - fornecimento e instalação</t>
  </si>
  <si>
    <t>Aparelho de apoio metálico esférico fixo com capacidade de 1.500 kN - fornecimento e instalação</t>
  </si>
  <si>
    <t>Aparelho de apoio metálico esférico fixo com capacidade de 10.000 kN - fornecimento e instalação</t>
  </si>
  <si>
    <t>Aparelho de apoio metálico esférico fixo com capacidade de 2.000 kN - fornecimento e instalação</t>
  </si>
  <si>
    <t>Aparelho de apoio metálico esférico fixo com capacidade de 2.500 kN - fornecimento e instalação</t>
  </si>
  <si>
    <t>Aparelho de apoio metálico esférico fixo com capacidade de 3.000 kN - fornecimento e instalação</t>
  </si>
  <si>
    <t>Aparelho de apoio metálico esférico fixo com capacidade de 3.500 kN - fornecimento e instalação</t>
  </si>
  <si>
    <t>Aparelho de apoio metálico esférico fixo com capacidade de 4.000 kN - fornecimento e instalação</t>
  </si>
  <si>
    <t>Aparelho de apoio metálico esférico fixo com capacidade de 4.500 kN - fornecimento e instalação</t>
  </si>
  <si>
    <t>Aparelho de apoio metálico esférico fixo com capacidade de 5.000 kN - fornecimento e instalação</t>
  </si>
  <si>
    <t>Aparelho de apoio metálico esférico fixo com capacidade de 5.500 kN - fornecimento e instalação</t>
  </si>
  <si>
    <t>Aparelho de apoio metálico esférico fixo com capacidade de 6.000 kN - fornecimento e instalação</t>
  </si>
  <si>
    <t>Aparelho de apoio metálico esférico fixo com capacidade de 6.500 kN - fornecimento e instalação</t>
  </si>
  <si>
    <t>Aparelho de apoio metálico esférico fixo com capacidade de 7.000 kN - fornecimento e instalação</t>
  </si>
  <si>
    <t>Aparelho de apoio metálico esférico fixo com capacidade de 7.500 kN - fornecimento e instalação</t>
  </si>
  <si>
    <t>Aparelho de apoio metálico esférico fixo com capacidade de 8.000 kN - fornecimento e instalação</t>
  </si>
  <si>
    <t>Aparelho de apoio metálico esférico fixo com capacidade de 8.500 kN - fornecimento e instalação</t>
  </si>
  <si>
    <t>Aparelho de apoio metálico esférico fixo com capacidade de 9.000 kN - fornecimento e instalação</t>
  </si>
  <si>
    <t>Aparelho de apoio metálico esférico fixo com capacidade de 9.500 kN - fornecimento e instalação</t>
  </si>
  <si>
    <t>Aparelho de apoio metálico esférico multidirecional com capacidade de 1.000 kN - fornecimento e instalação</t>
  </si>
  <si>
    <t>Aparelho de apoio metálico esférico multidirecional com capacidade de 1.500 kN - fornecimento e instalação</t>
  </si>
  <si>
    <t>Aparelho de apoio metálico esférico multidirecional com capacidade de 10.000 kN - fornecimento e instalação</t>
  </si>
  <si>
    <t>Aparelho de apoio metálico esférico multidirecional com capacidade de 2.000 kN - fornecimento e instalação</t>
  </si>
  <si>
    <t>Aparelho de apoio metálico esférico multidirecional com capacidade de 2.500 kN - fornecimento e instalação</t>
  </si>
  <si>
    <t>Aparelho de apoio metálico esférico multidirecional com capacidade de 3.000 kN - fornecimento e instalação</t>
  </si>
  <si>
    <t>Aparelho de apoio metálico esférico multidirecional com capacidade de 3.500 kN - fornecimento e instalação</t>
  </si>
  <si>
    <t>Aparelho de apoio metálico esférico multidirecional com capacidade de 4.000 kN - fornecimento e instalação</t>
  </si>
  <si>
    <t>Aparelho de apoio metálico esférico multidirecional com capacidade de 4.500 kN - fornecimento e instalação</t>
  </si>
  <si>
    <t>Aparelho de apoio metálico esférico multidirecional com capacidade de 5.000 kN - fornecimento e instalação</t>
  </si>
  <si>
    <t>Aparelho de apoio metálico esférico multidirecional com capacidade de 5.500 kN - fornecimento e instalação</t>
  </si>
  <si>
    <t>Aparelho de apoio metálico esférico multidirecional com capacidade de 6.000 kN - fornecimento e instalação</t>
  </si>
  <si>
    <t>Aparelho de apoio metálico esférico multidirecional com capacidade de 6.500 kN - fornecimento e instalação</t>
  </si>
  <si>
    <t>Aparelho de apoio metálico esférico multidirecional com capacidade de 7.000 kN - fornecimento e instalação</t>
  </si>
  <si>
    <t>Aparelho de apoio metálico esférico multidirecional com capacidade de 7.500 kN - fornecimento e instalação</t>
  </si>
  <si>
    <t>Aparelho de apoio metálico esférico multidirecional com capacidade de 8.000 kN - fornecimento e instalação</t>
  </si>
  <si>
    <t>Aparelho de apoio metálico esférico multidirecional com capacidade de 8.500 kN - fornecimento e instalação</t>
  </si>
  <si>
    <t>Aparelho de apoio metálico esférico multidirecional com capacidade de 9.000 kN - fornecimento e instalação</t>
  </si>
  <si>
    <t>Aparelho de apoio metálico esférico multidirecional com capacidade de 9.500 kN - fornecimento e instalação</t>
  </si>
  <si>
    <t>Aparelho de apoio metálico esférico unidirecional com capacidade de 1.000 kN - fornecimento e instalação</t>
  </si>
  <si>
    <t>Aparelho de apoio metálico esférico unidirecional com capacidade de 1.500 kN - fornecimento e instalação</t>
  </si>
  <si>
    <t>Aparelho de apoio metálico esférico unidirecional com capacidade de 10.000 kN - fornecimento e instalação</t>
  </si>
  <si>
    <t>Aparelho de apoio metálico esférico unidirecional com capacidade de 2.000 kN - fornecimento e instalação</t>
  </si>
  <si>
    <t>Aparelho de apoio metálico esférico unidirecional com capacidade de 2.500 kN - fornecimento e instalação</t>
  </si>
  <si>
    <t>Aparelho de apoio metálico esférico unidirecional com capacidade de 3.000 kN - fornecimento e instalação</t>
  </si>
  <si>
    <t>Aparelho de apoio metálico esférico unidirecional com capacidade de 3.500 kN - fornecimento e instalação</t>
  </si>
  <si>
    <t>Aparelho de apoio metálico esférico unidirecional com capacidade de 4.000 kN - fornecimento e instalação</t>
  </si>
  <si>
    <t>Aparelho de apoio metálico esférico unidirecional com capacidade de 4.500 kN - fornecimento e instalação</t>
  </si>
  <si>
    <t>Aparelho de apoio metálico esférico unidirecional com capacidade de 5.000 kN - fornecimento e instalação</t>
  </si>
  <si>
    <t>Aparelho de apoio metálico esférico unidirecional com capacidade de 5.500 kN - fornecimento e instalação</t>
  </si>
  <si>
    <t>Aparelho de apoio metálico esférico unidirecional com capacidade de 6.000 kN - fornecimento e instalação</t>
  </si>
  <si>
    <t>Aparelho de apoio metálico esférico unidirecional com capacidade de 6.500 kN - fornecimento e instalação</t>
  </si>
  <si>
    <t>Aparelho de apoio metálico esférico unidirecional com capacidade de 7.000 kN - fornecimento e instalação</t>
  </si>
  <si>
    <t>Aparelho de apoio metálico esférico unidirecional com capacidade de 7.500 kN - fornecimento e instalação</t>
  </si>
  <si>
    <t>Aparelho de apoio metálico esférico unidirecional com capacidade de 8.000 kN - fornecimento e instalação</t>
  </si>
  <si>
    <t>Aparelho de apoio metálico esférico unidirecional com capacidade de 8.500 kN - fornecimento e instalação</t>
  </si>
  <si>
    <t>Aparelho de apoio metálico esférico unidirecional com capacidade de 9.000 kN - fornecimento e instalação</t>
  </si>
  <si>
    <t>Aparelho de apoio metálico esférico unidirecional com capacidade de 9.500 kN - fornecimento e instalação</t>
  </si>
  <si>
    <t>Junta de dilatação em elastômero e perfil VV - L = 20 mm e H = 40 mm - fornecimento e instalação</t>
  </si>
  <si>
    <t>Junta de dilatação em elastômero e perfil VV - L = 25 mm e H = 50 mm - fornecimento e instalação</t>
  </si>
  <si>
    <t>Junta de dilatação em elastômero e perfil VV - L = 35 mm e H = 60 mm - fornecimento e instalação</t>
  </si>
  <si>
    <t>Junta de dilatação em elastômero e perfil VV - L = 40 mm e H = 70 mm - fornecimento e instalação</t>
  </si>
  <si>
    <t>Junta de dilatação em elastômero e perfil VV - L = 50 mm e H = 80 mm - fornecimento e instalação</t>
  </si>
  <si>
    <t>Junta de dilatação em perfil extrudado de borracha vulcanizada</t>
  </si>
  <si>
    <t>Lábios poliméricos em junta de pavimento de concreto - L = 20 mm e H = 30 mm - confecção e assentamento</t>
  </si>
  <si>
    <t>Armação em aço CA-25 - fornecimento, preparo e colocação</t>
  </si>
  <si>
    <t>kg</t>
  </si>
  <si>
    <t>Armação em aço CA-50 - fornecimento, preparo e colocação</t>
  </si>
  <si>
    <t>Armação em aço CA-60 - fornecimento, preparo e colocação</t>
  </si>
  <si>
    <t>Chumbador tipo espera em aço CA-25 para fixação de estrutura metálica em concreto - fornecimento e instalação</t>
  </si>
  <si>
    <t>Luva de emenda com rosca cônica para aço CA-50 - D = 12,5 mm - fornecimento e instalação</t>
  </si>
  <si>
    <t>Luva de emenda com rosca cônica para aço CA-50 - D = 16 mm - fornecimento e instalação</t>
  </si>
  <si>
    <t>Luva de emenda com rosca cônica para aço CA-50 - D = 20 mm - fornecimento e instalação</t>
  </si>
  <si>
    <t>Luva de emenda com rosca cônica para aço CA-50 - D = 25 mm - fornecimento e instalação</t>
  </si>
  <si>
    <t>Luva de emenda com rosca cônica para aço CA-50 - D = 32 mm - fornecimento e instalação</t>
  </si>
  <si>
    <t>Luva de emenda prensada para aço CA-50 - D = 12,5 mm - fornecimento e instalação</t>
  </si>
  <si>
    <t>Luva de emenda prensada para aço CA-50 - D = 16 mm - fornecimento e instalação</t>
  </si>
  <si>
    <t>Luva de emenda prensada para aço CA-50 - D = 20 mm - fornecimento e instalação</t>
  </si>
  <si>
    <t>Luva de emenda prensada para aço CA-50 - D = 25 mm - fornecimento e instalação</t>
  </si>
  <si>
    <t>Luva de emenda prensada para aço CA-50 - D = 32 mm - fornecimento e instalação</t>
  </si>
  <si>
    <t>Tela de aço eletrossoldada - fornecimento, preparo e colocação</t>
  </si>
  <si>
    <t>Treliça nervurada três barras longitudinais interligadas por duas diagonais sinusoidal - fornecimento e instalação</t>
  </si>
  <si>
    <t>Arco metálico galvanizado tipo MP 152S - arco alto - vão = 10,08 m e altura = 6,12 m - aterro rodoviário mínimo = 0,90 m e máximo = 5,00 m - areia e brita comerciais</t>
  </si>
  <si>
    <t>Arco metálico galvanizado tipo MP 152S - arco alto - vão = 10,08 m e altura = 6,12 m - aterro rodoviário mínimo = 0,90 m e máximo = 5,00 m - areia extraída e brita produzida</t>
  </si>
  <si>
    <t>Arco metálico galvanizado tipo MP 152S - arco alto - vão = 10,31 m e altura = 6,17 m - aterro rodoviário mínimo = 0,90 m e máximo = 4,90 m - areia e brita comerciais</t>
  </si>
  <si>
    <t>Arco metálico galvanizado tipo MP 152S - arco alto - vão = 10,31 m e altura = 6,17 m - aterro rodoviário mínimo = 0,90 m e máximo = 4,90 m - areia extraída e brita produzida</t>
  </si>
  <si>
    <t>Arco metálico galvanizado tipo MP 152S - arco alto - vão = 10,36 m e altura = 5,38 m - aterro rodoviário mínimo = 1,20 m e máximo = 3,60 m - areia e brita comerciais</t>
  </si>
  <si>
    <t>Arco metálico galvanizado tipo MP 152S - arco alto - vão = 10,36 m e altura = 5,38 m - aterro rodoviário mínimo = 1,20 m e máximo = 3,60 m - areia extraída e brita produzida</t>
  </si>
  <si>
    <t>Arco metálico galvanizado tipo MP 152S - arco alto - vão = 10,54 m e altura = 6,05 m - aterro rodoviário mínimo = 1,20 m e máximo = 4,20 m - areia e brita comerciais</t>
  </si>
  <si>
    <t>Arco metálico galvanizado tipo MP 152S - arco alto - vão = 10,54 m e altura = 6,05 m - aterro rodoviário mínimo = 1,20 m e máximo = 4,20 m - areia extraída e brita produzida</t>
  </si>
  <si>
    <t>Arco metálico galvanizado tipo MP 152S - arco alto - vão = 10,57 m e altura = 5,41 m - aterro rodoviário mínimo = 1,20 m e máximo = 4,10 m - areia e brita comerciais</t>
  </si>
  <si>
    <t>Arco metálico galvanizado tipo MP 152S - arco alto - vão = 10,57 m e altura = 5,41 m - aterro rodoviário mínimo = 1,20 m e máximo = 4,10 m - areia extraída e brita produzida</t>
  </si>
  <si>
    <t>Arco metálico galvanizado tipo MP 152S - arco alto - vão = 10,74 m e altura = 6,48 m - aterro rodoviário mínimo = 1,20 m e máximo = 4,70 m - areia e brita comerciais</t>
  </si>
  <si>
    <t>Arco metálico galvanizado tipo MP 152S - arco alto - vão = 10,74 m e altura = 6,48 m - aterro rodoviário mínimo = 1,20 m e máximo = 4,70 m - areia extraída e brita produzida</t>
  </si>
  <si>
    <t>Arco metálico galvanizado tipo MP 152S - arco alto - vão = 10,77 m e altura = 6,10 m - aterro rodoviário mínimo = 1,20 m e máximo = 4,70 m - areia e brita comerciais</t>
  </si>
  <si>
    <t>Arco metálico galvanizado tipo MP 152S - arco alto - vão = 10,77 m e altura = 6,10 m - aterro rodoviário mínimo = 1,20 m e máximo = 4,70 m - areia extraída e brita produzida</t>
  </si>
  <si>
    <t>Arco metálico galvanizado tipo MP 152S - arco alto - vão = 10,97 m e altura = 6,53 m - aterro rodoviário mínimo = 1,20 m e máximo = 4,70 m - areia e brita comerciais</t>
  </si>
  <si>
    <t>Arco metálico galvanizado tipo MP 152S - arco alto - vão = 10,97 m e altura = 6,53 m - aterro rodoviário mínimo = 1,20 m e máximo = 4,70 m - areia extraída e brita produzida</t>
  </si>
  <si>
    <t>Arco metálico galvanizado tipo MP 152S - arco alto - vão = 11,35 m e altura = 7,12 m - aterro rodoviário mínimo = 1,20 m e máximo = 4,70 m - areia e brita comerciais</t>
  </si>
  <si>
    <t>Arco metálico galvanizado tipo MP 152S - arco alto - vão = 11,35 m e altura = 7,12 m - aterro rodoviário mínimo = 1,20 m e máximo = 4,70 m - areia extraída e brita produzida</t>
  </si>
  <si>
    <t>Arco metálico galvanizado tipo MP 152S - arco alto - vão = 11,58 m e altura = 7,16 m - aterro rodoviário mínimo = 1,20 m e máximo = 6,40 m - areia e brita comerciais</t>
  </si>
  <si>
    <t>Arco metálico galvanizado tipo MP 152S - arco alto - vão = 11,58 m e altura = 7,16 m - aterro rodoviário mínimo = 1,20 m e máximo = 6,40 m - areia extraída e brita produzida</t>
  </si>
  <si>
    <t>Arco metálico galvanizado tipo MP 152S - arco alto - vão = 6,12 m e altura = 2,77 m - aterro rodoviário mínimo = 0,75 m e máximo = 5,40 m - areia e brita comerciais</t>
  </si>
  <si>
    <t>Arco metálico galvanizado tipo MP 152S - arco alto - vão = 6,12 m e altura = 2,77 m - aterro rodoviário mínimo = 0,75 m e máximo = 5,40 m - areia extraída e brita produzida</t>
  </si>
  <si>
    <t>Arco metálico galvanizado tipo MP 152S - arco alto - vão = 6,30 m e altura = 3,68 m - aterro rodoviário mínimo = 0,75 m e máximo = 7,50 m - areia e brita comerciais</t>
  </si>
  <si>
    <t>Arco metálico galvanizado tipo MP 152S - arco alto - vão = 6,30 m e altura = 3,68 m - aterro rodoviário mínimo = 0,75 m e máximo = 7,50 m - areia extraída e brita produzida</t>
  </si>
  <si>
    <t>Arco metálico galvanizado tipo MP 152S - arco alto - vão = 6,55 m e altura = 3,56 m - aterro rodoviário mínimo = 0,75 m e máximo = 4,9 m - areia extraída e brita produzida</t>
  </si>
  <si>
    <t>Arco metálico galvanizado tipo MP 152S - arco alto - vão = 6,55 m e altura = 3,56 m - aterro rodoviário mínimo = 0,75 m e máximo = 4,90 m - areia e brita comerciais</t>
  </si>
  <si>
    <t>Arco metálico galvanizado tipo MP 152S - arco alto - vão = 6,78 m e altura = 3,61 m - aterro rodoviário mínimo = 0,75 m e máximo = 4,80 m - areia e brita comerciais</t>
  </si>
  <si>
    <t>Arco metálico galvanizado tipo MP 152S - arco alto - vão = 6,78 m e altura = 3,61 m - aterro rodoviário mínimo = 0,75 m e máximo = 4,80 m - areia extraída e brita produzida</t>
  </si>
  <si>
    <t>Arco metálico galvanizado tipo MP 152S - arco alto - vão = 6,96 m e altura = 4,42 m - aterro rodoviário mínimo = 0,75 m e máximo = 8,10 m - areia e brita comerciais</t>
  </si>
  <si>
    <t>Arco metálico galvanizado tipo MP 152S - arco alto - vão = 6,96 m e altura = 4,42 m - aterro rodoviário mínimo = 0,75 m e máximo = 8,10 m - areia extraída e brita produzida</t>
  </si>
  <si>
    <t>Arco metálico galvanizado tipo MP 152S - arco alto - vão = 6,99 m e altura = 4,27 m - aterro rodoviário mínimo = 0,75 m e máximo = 5,70 m - areia e brita comerciais</t>
  </si>
  <si>
    <t>Arco metálico galvanizado tipo MP 152S - arco alto - vão = 6,99 m e altura = 4,27 m - aterro rodoviário mínimo = 0,75 m e máximo = 5,70 m - areia extraída e brita produzida</t>
  </si>
  <si>
    <t>Arco metálico galvanizado tipo MP 152S - arco alto - vão = 7,01 m e altura = 3,63 m - aterro rodoviário mínimo = 0,75 m e máximo = 4,60 m - areia e brita comerciais</t>
  </si>
  <si>
    <t>Arco metálico galvanizado tipo MP 152S - arco alto - vão = 7,01 m e altura = 3,63 m - aterro rodoviário mínimo = 0,75 m e máximo = 4,60 m - areia extraída e brita produzida</t>
  </si>
  <si>
    <t>Arco metálico galvanizado tipo MP 152S - arco alto - vão = 7,24 m e altura = 3,68 m - aterro rodoviário mínimo = 0,90 m e máximo = 4,4 m - areia e brita comerciais</t>
  </si>
  <si>
    <t>Arco metálico galvanizado tipo MP 152S - arco alto - vão = 7,24 m e altura = 3,68 m - aterro rodoviário mínimo = 0,90 m e máximo = 4,40 m - areia extraída e brita produzida</t>
  </si>
  <si>
    <t>Arco metálico galvanizado tipo MP 152S - arco alto - vão = 7,42 m e altura = 4,52 m - aterro rodoviário mínimo = 0,90 m e máximo = 6,40 m - areia e brita comerciais</t>
  </si>
  <si>
    <t>Arco metálico galvanizado tipo MP 152S - arco alto - vão = 7,42 m e altura = 4,52 m - aterro rodoviário mínimo = 0,90 m e máximo = 6,40 m - areia extraída e brita produzida</t>
  </si>
  <si>
    <t>Arco metálico galvanizado tipo MP 152S - arco alto - vão = 7,47 m e altura = 4,19 m - aterro rodoviário mínimo = 0,90 m e máximo = 4,30 m - areia e brita comerciais</t>
  </si>
  <si>
    <t>Arco metálico galvanizado tipo MP 152S - arco alto - vão = 7,47 m e altura = 4,19 m - aterro rodoviário mínimo = 0,90 m e máximo = 4,30 m - areia extraída e brita produzida</t>
  </si>
  <si>
    <t>Arco metálico galvanizado tipo MP 152S - arco alto - vão = 7,67 m e altura = 3,99 m - aterro rodoviário mínimo = 0,90 m e máximo = 4,10 m - areia e brita comerciais</t>
  </si>
  <si>
    <t>Arco metálico galvanizado tipo MP 152S - arco alto - vão = 7,67 m e altura = 3,99 m - aterro rodoviário mínimo = 0,90 m e máximo = 4,10 m - areia extraída e brita produzida</t>
  </si>
  <si>
    <t>Arco metálico galvanizado tipo MP 152S - arco alto - vão = 7,85 m e altura = 4,60 m - aterro rodoviário mínimo = 0,90 m e máximo = 6,00 m - areia e brita comerciais</t>
  </si>
  <si>
    <t>Arco metálico galvanizado tipo MP 152S - arco alto - vão = 7,85 m e altura = 4,60 m - aterro rodoviário mínimo = 0,90 m e máximo = 6,00 m - areia extraída e brita produzida</t>
  </si>
  <si>
    <t>Arco metálico galvanizado tipo MP 152S - arco alto - vão = 7,90 m e altura = 4,04 m - aterro rodoviário mínimo = 0,90 m e máximo = 4,00 m - areia e brita comerciais</t>
  </si>
  <si>
    <t>Arco metálico galvanizado tipo MP 152S - arco alto - vão = 7,90 m e altura = 4,04 m - aterro rodoviário mínimo = 0,90 m e máximo = 4,00 m - areia extraída e brita produzida</t>
  </si>
  <si>
    <t>Arco metálico galvanizado tipo MP 152S - arco alto - vão = 8,08 m e altura = 4,65 m - aterro rodoviário mínimo = 0,90 m e máximo = 5,80 m - areia e brita comerciais</t>
  </si>
  <si>
    <t>Arco metálico galvanizado tipo MP 152S - arco alto - vão = 8,08 m e altura = 4,65 m - aterro rodoviário mínimo = 0,90 m e máximo = 5,80 m - areia extraída e brita produzida</t>
  </si>
  <si>
    <t>Arco metálico galvanizado tipo MP 152S - arco alto - vão = 8,31 m e altura = 4,70 m - aterro rodoviário mínimo = 0,90 m e máximo = 5,60 m - areia e brita comerciais</t>
  </si>
  <si>
    <t>Arco metálico galvanizado tipo MP 152S - arco alto - vão = 8,31 m e altura = 4,70 m - aterro rodoviário mínimo = 0,90 m e máximo = 5,60 m - areia extraída e brita produzida</t>
  </si>
  <si>
    <t>Arco metálico galvanizado tipo MP 152S - arco alto - vão = 8,36 m e altura = 4,11 m - aterro rodoviário mínimo = 0,90 m e máximo = 3,70 m - areia e brita comerciais</t>
  </si>
  <si>
    <t>Arco metálico galvanizado tipo MP 152S - arco alto - vão = 8,36 m e altura = 4,11 m - aterro rodoviário mínimo = 0,90 m e máximo = 3,70 m - areia extraída e brita produzida</t>
  </si>
  <si>
    <t>Arco metálico galvanizado tipo MP 152S - arco alto - vão = 8,59 m e altura = 4,39 m - aterro rodoviário mínimo = 0,90 m e máximo = 3,60 m - areia e brita comerciais</t>
  </si>
  <si>
    <t>Arco metálico galvanizado tipo MP 152S - arco alto - vão = 8,59 m e altura = 4,39 m - aterro rodoviário mínimo = 0,90 m e máximo = 3,60 m - areia extraída e brita produzida</t>
  </si>
  <si>
    <t>Arco metálico galvanizado tipo MP 152S - arco alto - vão = 8,97 m e altura = 5,00 m - aterro rodoviário mínimo = 0,90 m e máximo = 5,80 m - areia e brita comerciais</t>
  </si>
  <si>
    <t>Arco metálico galvanizado tipo MP 152S - arco alto - vão = 8,97 m e altura = 5,00 m - aterro rodoviário mínimo = 0,90 m e máximo = 5,80 m - areia extraída e brita produzida</t>
  </si>
  <si>
    <t>Arco metálico galvanizado tipo MP 152S - arco alto - vão = 9,17 m e altura = 5,49 m - aterro rodoviário mínimo = 0,90 m e máximo = 5,60 m - areia e brita comerciais</t>
  </si>
  <si>
    <t>Arco metálico galvanizado tipo MP 152S - arco alto - vão = 9,17 m e altura = 5,49 m - aterro rodoviário mínimo = 0,90 m e máximo = 5,60 m - areia extraída e brita produzida</t>
  </si>
  <si>
    <t>Arco metálico galvanizado tipo MP 152S - arco alto - vão = 9,22 m e altura = 4,70 m - aterro rodoviário mínimo = 0,90 m e máximo = 4,10 m - areia e brita comerciais</t>
  </si>
  <si>
    <t>Arco metálico galvanizado tipo MP 152S - arco alto - vão = 9,22 m e altura = 4,70 m - aterro rodoviário mínimo = 0,90 m e máximo = 4,10 m - areia extraída e brita produzida</t>
  </si>
  <si>
    <t>Arco metálico galvanizado tipo MP 152S - arco alto - vão = 9,45 m e altura = 4,75 m - aterro rodoviário mínimo = 0,90 m e máximo = 4,00 m - areia e brita comerciais</t>
  </si>
  <si>
    <t>Arco metálico galvanizado tipo MP 152S - arco alto - vão = 9,45 m e altura = 4,75 m - aterro rodoviário mínimo = 0,90 m e máximo = 4,00 m - areia extraída e brita produzida</t>
  </si>
  <si>
    <t>Arco metálico galvanizado tipo MP 152S - arco alto - vão = 9,63 m e altura = 5,59 m - aterro rodoviário mínimo = 0,90 m e máximo = 5,30 m - areia e brita comerciais</t>
  </si>
  <si>
    <t>Arco metálico galvanizado tipo MP 152S - arco alto - vão = 9,63 m e altura = 5,59 m - aterro rodoviário mínimo = 0,90 m e máximo = 5,30 m - areia extraída e brita produzida</t>
  </si>
  <si>
    <t>Arco metálico galvanizado tipo MP 152S - arco alto - vão = 9,65 m e altura = 5,41 m - aterro rodoviário mínimo = 0,90 m e máximo = 4,70 m - areia e brita comerciais</t>
  </si>
  <si>
    <t>Arco metálico galvanizado tipo MP 152S - arco alto - vão = 9,65 m e altura = 5,41 m - aterro rodoviário mínimo = 0,90 m e máximo = 4,70 m - areia extraída e brita produzida</t>
  </si>
  <si>
    <t>Arco metálico galvanizado tipo MP 152S - arco alto - vão = 9,68 m e altura = 5,23 m - aterro rodoviário mínimo = 0,90 m e máximo = 3,90 m - areia e brita comerciais</t>
  </si>
  <si>
    <t>Arco metálico galvanizado tipo MP 152S - arco alto - vão = 9,68 m e altura = 5,23 m - aterro rodoviário mínimo = 0,90 m e máximo = 3,90 m - areia extraída e brita produzida</t>
  </si>
  <si>
    <t>Arco metálico galvanizado tipo MP 152S - arco alto - vão = 9,86 m e altura = 6,07 m - aterro rodoviário mínimo = 0,90 m e máximo = 5,20 m - areia e brita comerciais</t>
  </si>
  <si>
    <t>Arco metálico galvanizado tipo MP 152S - arco alto - vão = 9,86 m e altura = 6,07 m - aterro rodoviário mínimo = 0,90 m e máximo = 5,20 m - areia extraída e brita produzida</t>
  </si>
  <si>
    <t>Arco metálico galvanizado tipo MP 152S - arco alto - vão = 9,91 m e altura = 5,28 m - aterro rodoviário mínimo = 0,90 m e máximo = 3,80 m - areia e brita comerciais</t>
  </si>
  <si>
    <t>Arco metálico galvanizado tipo MP 152S - arco alto - vão = 9,91 m e altura = 5,28 m - aterro rodoviário mínimo = 0,90 m e máximo = 3,80 m - areia extraída e brita produzida</t>
  </si>
  <si>
    <t>Arco metálico galvanizado tipo MP 152S - ovoide - vão = 7,21 m e altura = 7,82 m - aterro rodoviário mínimo = 0,75 m e máximo = 6,70 m - areia e brita comerciais</t>
  </si>
  <si>
    <t>Arco metálico galvanizado tipo MP 152S - ovoide - vão = 7,21 m e altura = 7,82 m - aterro rodoviário mínimo = 0,75 m e máximo = 6,70 m - areia extraída e brita produzida</t>
  </si>
  <si>
    <t>Arco metálico galvanizado tipo MP 152S - ovoide - vão = 7,31 m e altura = 7,87 m - aterro rodoviário mínimo = 0,90 m e máximo = 6,80 m - areia e brita comerciais</t>
  </si>
  <si>
    <t>Arco metálico galvanizado tipo MP 152S - ovoide - vão = 7,31 m e altura = 7,87 m - aterro rodoviário mínimo = 0,90 m e máximo = 6,80 m - areia extraída e brita produzida</t>
  </si>
  <si>
    <t>Arco metálico galvanizado tipo MP 152S - ovoide - vão = 7,57 m e altura = 8,44 m - aterro rodoviário mínimo = 0,90 m e máximo = 5,60 m - areia e brita comerciais</t>
  </si>
  <si>
    <t>Arco metálico galvanizado tipo MP 152S - ovoide - vão = 7,57 m e altura = 8,44 m - aterro rodoviário mínimo = 0,90 m e máximo = 5,60 m - areia extraída e brita produzida</t>
  </si>
  <si>
    <t>Arco metálico galvanizado tipo MP 152S - ovoide - vão = 7,77 m e altura = 7,90 m - aterro rodoviário mínimo = 0,90 m e máximo = 6,80 m - areia e brita comerciais</t>
  </si>
  <si>
    <t>Arco metálico galvanizado tipo MP 152S - ovoide - vão = 7,77 m e altura = 7,90 m - aterro rodoviário mínimo = 0,90 m e máximo = 6,80 m - areia extraída e brita produzida</t>
  </si>
  <si>
    <t>Arco metálico galvanizado tipo MP 152S - ovoide - vão = 8,13 m e altura = 8,01 m - aterro rodoviário mínimo = 0,90 m e máximo = 3,50 m - areia e brita comerciais</t>
  </si>
  <si>
    <t>Arco metálico galvanizado tipo MP 152S - ovoide - vão = 8,13 m e altura = 8,01 m - aterro rodoviário mínimo = 0,90 m e máximo = 3,50 m - areia extraída e brita produzida</t>
  </si>
  <si>
    <t>Arco metálico galvanizado tipo MP 152S - ovoide - vão = 8,36 m e altura = 8,23 m - aterro rodoviário mínimo = 0,90 m e máximo = 4,30 m - areia e brita comerciais</t>
  </si>
  <si>
    <t>Arco metálico galvanizado tipo MP 152S - ovoide - vão = 8,36 m e altura = 8,23 m - aterro rodoviário mínimo = 0,90 m e máximo = 4,30 m - areia extraída e brita produzida</t>
  </si>
  <si>
    <t>Arco metálico galvanizado tipo MP 152S - ovoide - vão = 8,56 m e altura = 8,48 m - aterro rodoviário mínimo = 0,90 m e máximo = 5,30 m - areia e brita comerciais</t>
  </si>
  <si>
    <t>Arco metálico galvanizado tipo MP 152S - ovoide - vão = 8,56 m e altura = 8,48 m - aterro rodoviário mínimo = 0,90 m e máximo = 5,30 m - areia extraída e brita produzida</t>
  </si>
  <si>
    <t>Arco metálico galvanizado tipo MP 152S - ovoide - vão = 8,71 m e altura = 9,32 m - aterro rodoviário mínimo = 0,90 m e máximo = 6,00 m - areia e brita comerciais</t>
  </si>
  <si>
    <t>Arco metálico galvanizado tipo MP 152S - ovoide - vão = 8,71 m e altura = 9,32 m - aterro rodoviário mínimo = 0,90 m e máximo = 6,00 m - areia extraída e brita produzida</t>
  </si>
  <si>
    <t>Arco metálico galvanizado tipo MP 152S - ovoide - vão = 9,15 m e altura = 9,04 m - aterro rodoviário mínimo = 0,90 m e máximo = 4,70 m - areia e brita comerciais</t>
  </si>
  <si>
    <t>Arco metálico galvanizado tipo MP 152S - ovoide - vão = 9,15 m e altura = 9,04 m - aterro rodoviário mínimo = 0,90 m e máximo = 4,70 m - areia extraída e brita produzida</t>
  </si>
  <si>
    <t>Arco metálico galvanizado tipo MP 152S - ovoide - vão = 9,15 m e altura = 9,50 m - aterro rodoviário mínimo = 0,90 m e máximo = 5,70 m - areia e brita comerciais</t>
  </si>
  <si>
    <t>Arco metálico galvanizado tipo MP 152S - ovoide - vão = 9,15 m e altura = 9,50 m - aterro rodoviário mínimo = 0,90 m e máximo = 5,70 m - areia extraída e brita produzida</t>
  </si>
  <si>
    <t>Argamassa de solo-cimento com 10% de cimento e material de jazida - preparo e injeção em tunnel liner</t>
  </si>
  <si>
    <t>m³</t>
  </si>
  <si>
    <t>Bueiro metálico com chapas múltiplas MP 100 com revestimento em epóxi - D = 0,60 m - brita comercial</t>
  </si>
  <si>
    <t>Bueiro metálico com chapas múltiplas MP 100 com revestimento em epóxi - D = 0,60 m - brita produzida</t>
  </si>
  <si>
    <t>Bueiro metálico com chapas múltiplas MP 100 com revestimento em epóxi - D = 0,70 m - brita comercial</t>
  </si>
  <si>
    <t>Bueiro metálico com chapas múltiplas MP 100 com revestimento em epóxi - D = 0,70 m - brita produzida</t>
  </si>
  <si>
    <t>Bueiro metálico com chapas múltiplas MP 100 com revestimento em epóxi - D = 0,80 m - brita comercial</t>
  </si>
  <si>
    <t>Bueiro metálico com chapas múltiplas MP 100 com revestimento em epóxi - D = 0,80 m - brita produzida</t>
  </si>
  <si>
    <t>Bueiro metálico com chapas múltiplas MP 100 com revestimento em epóxi - D = 0,90 m - brita comercial</t>
  </si>
  <si>
    <t>Bueiro metálico com chapas múltiplas MP 100 com revestimento em epóxi - D = 0,90 m - brita produzida</t>
  </si>
  <si>
    <t>Bueiro metálico com chapas múltiplas MP 100 com revestimento em epóxi - D = 1,00 m - brita comercial</t>
  </si>
  <si>
    <t>Bueiro metálico com chapas múltiplas MP 100 com revestimento em epóxi - D = 1,00 m - brita produzida</t>
  </si>
  <si>
    <t>Bueiro metálico com chapas múltiplas MP 100 com revestimento em epóxi - D = 1,10 m - brita comercial</t>
  </si>
  <si>
    <t>Bueiro metálico com chapas múltiplas MP 100 com revestimento em epóxi - D = 1,10 m - brita produzida</t>
  </si>
  <si>
    <t>Bueiro metálico com chapas múltiplas MP 100 com revestimento em epóxi - D = 1,20 m - brita comercial</t>
  </si>
  <si>
    <t>Bueiro metálico com chapas múltiplas MP 100 com revestimento em epóxi - D = 1,20 m - brita produzida</t>
  </si>
  <si>
    <t>Bueiro metálico com chapas múltiplas MP 100 com revestimento em epóxi - D = 1,30 m - brita comercial</t>
  </si>
  <si>
    <t>Bueiro metálico com chapas múltiplas MP 100 com revestimento em epóxi - D = 1,30 m - brita produzida</t>
  </si>
  <si>
    <t>Bueiro metálico com chapas múltiplas MP 100 com revestimento em epóxi - D = 1,40 m - brita comercial</t>
  </si>
  <si>
    <t>Bueiro metálico com chapas múltiplas MP 100 com revestimento em epóxi - D = 1,40 m - brita produzida</t>
  </si>
  <si>
    <t>Bueiro metálico com chapas múltiplas MP 100 com revestimento em epóxi - D = 1,50 m - brita comercial</t>
  </si>
  <si>
    <t>Bueiro metálico com chapas múltiplas MP 100 com revestimento em epóxi - D = 1,50 m - brita produzida</t>
  </si>
  <si>
    <t>Bueiro metálico com chapas múltiplas MP 100 com revestimento em epóxi - D = 1,60 m - brita comercial</t>
  </si>
  <si>
    <t>Bueiro metálico com chapas múltiplas MP 100 com revestimento em epóxi - D = 1,60 m - brita produzida</t>
  </si>
  <si>
    <t>Bueiro metálico com chapas múltiplas MP 100 com revestimento em epóxi - D = 1,70 m - brita comercial</t>
  </si>
  <si>
    <t>Bueiro metálico com chapas múltiplas MP 100 com revestimento em epóxi - D = 1,70 m - brita produzida</t>
  </si>
  <si>
    <t>Bueiro metálico com chapas múltiplas MP 100 com revestimento em epóxi - D = 1,80 m - brita comercial</t>
  </si>
  <si>
    <t>Bueiro metálico com chapas múltiplas MP 100 com revestimento em epóxi - D = 1,80 m - brita produzida</t>
  </si>
  <si>
    <t>Bueiro metálico com chapas múltiplas MP 100 com revestimento em epóxi - D = 1,90 m - brita comercial</t>
  </si>
  <si>
    <t>Bueiro metálico com chapas múltiplas MP 100 com revestimento em epóxi - D = 1,90 m - brita produzida</t>
  </si>
  <si>
    <t>Bueiro metálico com chapas múltiplas MP 100 com revestimento em epóxi - D = 2,00 m - brita comercial</t>
  </si>
  <si>
    <t>Bueiro metálico com chapas múltiplas MP 100 com revestimento em epóxi - D = 2,00 m - brita produzida</t>
  </si>
  <si>
    <t>Bueiro metálico com chapas múltiplas MP 100 com revestimento em epóxi - D = 2,10 m - brita comercial</t>
  </si>
  <si>
    <t>Bueiro metálico com chapas múltiplas MP 100 com revestimento em epóxi - D = 2,10 m - brita produzida</t>
  </si>
  <si>
    <t>Bueiro metálico com chapas múltiplas MP 100 com revestimento em epóxi - D = 2,20 m - brita comercial</t>
  </si>
  <si>
    <t>Bueiro metálico com chapas múltiplas MP 100 com revestimento em epóxi - D = 2,20 m - brita produzida</t>
  </si>
  <si>
    <t>Bueiro metálico com chapas múltiplas MP 100 com revestimento em epóxi - D = 2,30 m - brita comercial</t>
  </si>
  <si>
    <t>Bueiro metálico com chapas múltiplas MP 100 com revestimento em epóxi - D = 2,30 m - brita produzida</t>
  </si>
  <si>
    <t>Bueiro metálico com chapas múltiplas MP 100 com revestimento em epóxi - D = 2,40 m - brita comercial</t>
  </si>
  <si>
    <t>Bueiro metálico com chapas múltiplas MP 100 com revestimento em epóxi - D = 2,40 m - brita produzida</t>
  </si>
  <si>
    <t>Bueiro metálico com chapas múltiplas MP 100 com revestimento em epóxi - D = 2,50 m - brita comercial</t>
  </si>
  <si>
    <t>Bueiro metálico com chapas múltiplas MP 100 com revestimento em epóxi - D = 2,50 m - brita produzida</t>
  </si>
  <si>
    <t>Bueiro metálico com chapas múltiplas MP 100 com revestimento em epóxi - D = 2,60 m - brita comercial</t>
  </si>
  <si>
    <t>Bueiro metálico com chapas múltiplas MP 100 com revestimento em epóxi - D = 2,60 m - brita produzida</t>
  </si>
  <si>
    <t>Bueiro metálico com chapas múltiplas MP 100 com revestimento em epóxi - D = 2,70 m - brita comercial</t>
  </si>
  <si>
    <t>Bueiro metálico com chapas múltiplas MP 100 com revestimento em epóxi - D = 2,70 m - brita produzida</t>
  </si>
  <si>
    <t>Bueiro metálico com chapas múltiplas MP 100 com revestimento em epóxi - D = 2,80 m - brita comercial</t>
  </si>
  <si>
    <t>Bueiro metálico com chapas múltiplas MP 100 com revestimento em epóxi - D = 2,80 m - brita produzida</t>
  </si>
  <si>
    <t>Bueiro metálico com chapas múltiplas MP 100 galvanizadas - D = 0,60 m - brita comercial</t>
  </si>
  <si>
    <t>Bueiro metálico com chapas múltiplas MP 100 galvanizadas - D = 0,60 m - brita produzida</t>
  </si>
  <si>
    <t>Bueiro metálico com chapas múltiplas MP 100 galvanizadas - D = 0,70 m - brita comercial</t>
  </si>
  <si>
    <t>Bueiro metálico com chapas múltiplas MP 100 galvanizadas - D = 0,70 m - brita produzida</t>
  </si>
  <si>
    <t>Bueiro metálico com chapas múltiplas MP 100 galvanizadas - D = 0,80 m - brita comercial</t>
  </si>
  <si>
    <t>Bueiro metálico com chapas múltiplas MP 100 galvanizadas - D = 0,80 m - brita produzida</t>
  </si>
  <si>
    <t>Bueiro metálico com chapas múltiplas MP 100 galvanizadas - D = 0,90 m - brita comercial</t>
  </si>
  <si>
    <t>Bueiro metálico com chapas múltiplas MP 100 galvanizadas - D = 0,90 m - brita produzida</t>
  </si>
  <si>
    <t>Bueiro metálico com chapas múltiplas MP 100 galvanizadas - D = 1,00 m - brita comercial</t>
  </si>
  <si>
    <t>Bueiro metálico com chapas múltiplas MP 100 galvanizadas - D = 1,00 m - brita produzida</t>
  </si>
  <si>
    <t>Bueiro metálico com chapas múltiplas MP 100 galvanizadas - D = 1,10 m - brita comercial</t>
  </si>
  <si>
    <t>Bueiro metálico com chapas múltiplas MP 100 galvanizadas - D = 1,10 m - brita produzida</t>
  </si>
  <si>
    <t>Bueiro metálico com chapas múltiplas MP 100 galvanizadas - D = 1,20 m - brita comercial</t>
  </si>
  <si>
    <t>Bueiro metálico com chapas múltiplas MP 100 galvanizadas - D = 1,20 m - brita produzida</t>
  </si>
  <si>
    <t>Bueiro metálico com chapas múltiplas MP 100 galvanizadas - D = 1,30 m - brita comercial</t>
  </si>
  <si>
    <t>Bueiro metálico com chapas múltiplas MP 100 galvanizadas - D = 1,30 m - brita produzida</t>
  </si>
  <si>
    <t>Bueiro metálico com chapas múltiplas MP 100 galvanizadas - D = 1,40 m - brita comercial</t>
  </si>
  <si>
    <t>Bueiro metálico com chapas múltiplas MP 100 galvanizadas - D = 1,40 m - brita produzida</t>
  </si>
  <si>
    <t>Bueiro metálico com chapas múltiplas MP 100 galvanizadas - D = 1,50 m - brita comercial</t>
  </si>
  <si>
    <t>Bueiro metálico com chapas múltiplas MP 100 galvanizadas - D = 1,50 m - brita produzida</t>
  </si>
  <si>
    <t>Bueiro metálico com chapas múltiplas MP 100 galvanizadas - D = 1,60 m - brita comercial</t>
  </si>
  <si>
    <t>Bueiro metálico com chapas múltiplas MP 100 galvanizadas - D = 1,60 m - brita produzida</t>
  </si>
  <si>
    <t>Bueiro metálico com chapas múltiplas MP 100 galvanizadas - D = 1,70 m - brita comercial</t>
  </si>
  <si>
    <t>Bueiro metálico com chapas múltiplas MP 100 galvanizadas - D = 1,70 m - brita produzida</t>
  </si>
  <si>
    <t>Bueiro metálico com chapas múltiplas MP 100 galvanizadas - D = 1,80 m - brita comercial</t>
  </si>
  <si>
    <t>Bueiro metálico com chapas múltiplas MP 100 galvanizadas - D = 1,80 m - brita produzida</t>
  </si>
  <si>
    <t>Bueiro metálico com chapas múltiplas MP 100 galvanizadas - D = 1,90 m - brita comercial</t>
  </si>
  <si>
    <t>Bueiro metálico com chapas múltiplas MP 100 galvanizadas - D = 1,90 m - brita produzida</t>
  </si>
  <si>
    <t>Bueiro metálico com chapas múltiplas MP 100 galvanizadas - D = 2,00 m - brita comercial</t>
  </si>
  <si>
    <t>Bueiro metálico com chapas múltiplas MP 100 galvanizadas - D = 2,00 m - brita produzida</t>
  </si>
  <si>
    <t>Bueiro metálico com chapas múltiplas MP 100 galvanizadas - D = 2,10 m - brita comercial</t>
  </si>
  <si>
    <t>Bueiro metálico com chapas múltiplas MP 100 galvanizadas - D = 2,10 m - brita produzida</t>
  </si>
  <si>
    <t>Bueiro metálico com chapas múltiplas MP 100 galvanizadas - D = 2,20 m - brita comercial</t>
  </si>
  <si>
    <t>Bueiro metálico com chapas múltiplas MP 100 galvanizadas - D = 2,20 m - brita produzida</t>
  </si>
  <si>
    <t>Bueiro metálico com chapas múltiplas MP 100 galvanizadas - D = 2,30 m - brita comercial</t>
  </si>
  <si>
    <t>Bueiro metálico com chapas múltiplas MP 100 galvanizadas - D = 2,30 m - brita produzida</t>
  </si>
  <si>
    <t>Bueiro metálico com chapas múltiplas MP 100 galvanizadas - D = 2,40 m - brita comercial</t>
  </si>
  <si>
    <t>Bueiro metálico com chapas múltiplas MP 100 galvanizadas - D = 2,40 m - brita produzida</t>
  </si>
  <si>
    <t>Bueiro metálico com chapas múltiplas MP 100 galvanizadas - D = 2,50 m - brita comercial</t>
  </si>
  <si>
    <t>Bueiro metálico com chapas múltiplas MP 100 galvanizadas - D = 2,50 m - brita produzida</t>
  </si>
  <si>
    <t>Bueiro metálico com chapas múltiplas MP 100 galvanizadas - D = 2,60 m - brita comercial</t>
  </si>
  <si>
    <t>Bueiro metálico com chapas múltiplas MP 100 galvanizadas - D = 2,60 m - brita produzida</t>
  </si>
  <si>
    <t>Bueiro metálico com chapas múltiplas MP 100 galvanizadas - D = 2,70 m - brita comercial</t>
  </si>
  <si>
    <t>Bueiro metálico com chapas múltiplas MP 100 galvanizadas - D = 2,70 m - brita produzida</t>
  </si>
  <si>
    <t>Bueiro metálico com chapas múltiplas MP 100 galvanizadas - D = 2,80 m - brita comercial</t>
  </si>
  <si>
    <t>Bueiro metálico com chapas múltiplas MP 100 galvanizadas - D = 2,80 m - brita produzida</t>
  </si>
  <si>
    <t>Bueiro metálico com chapas múltiplas MP 152 com revestimento em epóxi - D = 1,50 m - brita comercial</t>
  </si>
  <si>
    <t>Bueiro metálico com chapas múltiplas MP 152 com revestimento em epóxi - D = 1,50 m - brita produzida</t>
  </si>
  <si>
    <t>Bueiro metálico com chapas múltiplas MP 152 com revestimento em epóxi - D = 1,80 m - brita comercial</t>
  </si>
  <si>
    <t>Bueiro metálico com chapas múltiplas MP 152 com revestimento em epóxi - D = 1,80 m - brita produzida</t>
  </si>
  <si>
    <t>Bueiro metálico com chapas múltiplas MP 152 com revestimento em epóxi - D = 1,90 m - brita comercial</t>
  </si>
  <si>
    <t>Bueiro metálico com chapas múltiplas MP 152 com revestimento em epóxi - D = 1,90 m - brita produzida</t>
  </si>
  <si>
    <t>Bueiro metálico com chapas múltiplas MP 152 com revestimento em epóxi - D = 2,15 m - brita comercial</t>
  </si>
  <si>
    <t>Bueiro metálico com chapas múltiplas MP 152 com revestimento em epóxi - D = 2,15 m - brita produzida</t>
  </si>
  <si>
    <t>Bueiro metálico com chapas múltiplas MP 152 com revestimento em epóxi - D = 2,30 m - brita comercial</t>
  </si>
  <si>
    <t>Bueiro metálico com chapas múltiplas MP 152 com revestimento em epóxi - D = 2,30 m - brita produzida</t>
  </si>
  <si>
    <t>Bueiro metálico com chapas múltiplas MP 152 com revestimento em epóxi - D = 2,65 m - brita comercial</t>
  </si>
  <si>
    <t>Bueiro metálico com chapas múltiplas MP 152 com revestimento em epóxi - D = 2,65 m - brita produzida</t>
  </si>
  <si>
    <t>Bueiro metálico com chapas múltiplas MP 152 com revestimento em epóxi - D = 3,05 m - brita comercial</t>
  </si>
  <si>
    <t>Bueiro metálico com chapas múltiplas MP 152 com revestimento em epóxi - D = 3,05 m - brita produzida</t>
  </si>
  <si>
    <t>Bueiro metálico com chapas múltiplas MP 152 com revestimento em epóxi - D = 3,20 m - brita comercial</t>
  </si>
  <si>
    <t>Bueiro metálico com chapas múltiplas MP 152 com revestimento em epóxi - D = 3,20 m - brita produzida</t>
  </si>
  <si>
    <t>Bueiro metálico com chapas múltiplas MP 152 com revestimento em epóxi - D = 3,40 m - brita comercial</t>
  </si>
  <si>
    <t>Bueiro metálico com chapas múltiplas MP 152 com revestimento em epóxi - D = 3,40 m - brita produzida</t>
  </si>
  <si>
    <t>Bueiro metálico com chapas múltiplas MP 152 com revestimento em epóxi - D = 3,65 m - brita comercial</t>
  </si>
  <si>
    <t>Bueiro metálico com chapas múltiplas MP 152 com revestimento em epóxi - D = 3,65 m - brita produzida</t>
  </si>
  <si>
    <t>Bueiro metálico com chapas múltiplas MP 152 com revestimento em epóxi - D = 3,80 m - brita comercial</t>
  </si>
  <si>
    <t>Bueiro metálico com chapas múltiplas MP 152 com revestimento em epóxi - D = 3,80 m - brita produzida</t>
  </si>
  <si>
    <t>Bueiro metálico com chapas múltiplas MP 152 com revestimento em epóxi - D = 4,20 m - brita comercial</t>
  </si>
  <si>
    <t>Bueiro metálico com chapas múltiplas MP 152 com revestimento em epóxi - D = 4,20 m - brita produzida</t>
  </si>
  <si>
    <t>Bueiro metálico com chapas múltiplas MP 152 com revestimento em epóxi - D = 4,60 m - brita comercial</t>
  </si>
  <si>
    <t>Bueiro metálico com chapas múltiplas MP 152 com revestimento em epóxi - D = 4,60 m - brita produzida</t>
  </si>
  <si>
    <t>Bueiro metálico com chapas múltiplas MP 152 com revestimento em epóxi - D = 4,80 m - brita comercial</t>
  </si>
  <si>
    <t>Bueiro metálico com chapas múltiplas MP 152 com revestimento em epóxi - D = 4,80 m - brita produzida</t>
  </si>
  <si>
    <t>Bueiro metálico com chapas múltiplas MP 152 com revestimento em epóxi - D = 5,00 m - brita comercial</t>
  </si>
  <si>
    <t>Bueiro metálico com chapas múltiplas MP 152 com revestimento em epóxi - D = 5,00 m - brita produzida</t>
  </si>
  <si>
    <t>Bueiro metálico com chapas múltiplas MP 152 com revestimento em epóxi - D = 5,35 m - brita comercial</t>
  </si>
  <si>
    <t>Bueiro metálico com chapas múltiplas MP 152 com revestimento em epóxi - D = 5,35 m - brita produzida</t>
  </si>
  <si>
    <t>Bueiro metálico com chapas múltiplas MP 152 com revestimento em epóxi - D = 5,70 m - brita comercial</t>
  </si>
  <si>
    <t>Bueiro metálico com chapas múltiplas MP 152 com revestimento em epóxi - D = 5,70 m - brita produzida</t>
  </si>
  <si>
    <t>Bueiro metálico com chapas múltiplas MP 152 com revestimento em epóxi - D = 6,10 m - brita comercial</t>
  </si>
  <si>
    <t>Bueiro metálico com chapas múltiplas MP 152 com revestimento em epóxi - D = 6,10 m - brita produzida</t>
  </si>
  <si>
    <t>Bueiro metálico com chapas múltiplas MP 152 com revestimento em epóxi - D = 6,50 m - brita comercial</t>
  </si>
  <si>
    <t>Bueiro metálico com chapas múltiplas MP 152 com revestimento em epóxi - D = 6,50 m - brita produzida</t>
  </si>
  <si>
    <t>Bueiro metálico com chapas múltiplas MP 152 com revestimento em epóxi - D = 6,85 m - brita comercial</t>
  </si>
  <si>
    <t>Bueiro metálico com chapas múltiplas MP 152 com revestimento em epóxi - D = 6,85 m - brita produzida</t>
  </si>
  <si>
    <t>Bueiro metálico com chapas múltiplas MP 152 com revestimento em epóxi - D = 7,25 m - brita comercial</t>
  </si>
  <si>
    <t>Bueiro metálico com chapas múltiplas MP 152 com revestimento em epóxi - D = 7,25 m - brita produzida</t>
  </si>
  <si>
    <t>Bueiro metálico com chapas múltiplas MP 152 galvanizadas - D = 1,50 m - brita comercial</t>
  </si>
  <si>
    <t>Bueiro metálico com chapas múltiplas MP 152 galvanizadas - D = 1,50 m - brita produzida</t>
  </si>
  <si>
    <t>Bueiro metálico com chapas múltiplas MP 152 galvanizadas - D = 1,80 m - brita comercial</t>
  </si>
  <si>
    <t>Bueiro metálico com chapas múltiplas MP 152 galvanizadas - D = 1,80 m - brita produzida</t>
  </si>
  <si>
    <t>Bueiro metálico com chapas múltiplas MP 152 galvanizadas - D = 1,90 m - brita comercial</t>
  </si>
  <si>
    <t>Bueiro metálico com chapas múltiplas MP 152 galvanizadas - D = 1,90 m - brita produzida</t>
  </si>
  <si>
    <t>Bueiro metálico com chapas múltiplas MP 152 galvanizadas - D = 2,15 m - brita comercial</t>
  </si>
  <si>
    <t>Bueiro metálico com chapas múltiplas MP 152 galvanizadas - D = 2,15 m - brita produzida</t>
  </si>
  <si>
    <t>Bueiro metálico com chapas múltiplas MP 152 galvanizadas - D = 2,30 m - brita comercial</t>
  </si>
  <si>
    <t>Bueiro metálico com chapas múltiplas MP 152 galvanizadas - D = 2,30 m - brita produzida</t>
  </si>
  <si>
    <t>Bueiro metálico com chapas múltiplas MP 152 galvanizadas - D = 2,65 m - brita comercial</t>
  </si>
  <si>
    <t>Bueiro metálico com chapas múltiplas MP 152 galvanizadas - D = 2,65 m - brita produzida</t>
  </si>
  <si>
    <t>Bueiro metálico com chapas múltiplas MP 152 galvanizadas - D = 3,05 m - brita comercial</t>
  </si>
  <si>
    <t>Bueiro metálico com chapas múltiplas MP 152 galvanizadas - D = 3,05 m - brita produzida</t>
  </si>
  <si>
    <t>Bueiro metálico com chapas múltiplas MP 152 galvanizadas - D = 3,20 m - brita comercial</t>
  </si>
  <si>
    <t>Bueiro metálico com chapas múltiplas MP 152 galvanizadas - D = 3,20 m - brita produzida</t>
  </si>
  <si>
    <t>Bueiro metálico com chapas múltiplas MP 152 galvanizadas - D = 3,40 m - brita comercial</t>
  </si>
  <si>
    <t>Bueiro metálico com chapas múltiplas MP 152 galvanizadas - D = 3,40 m - brita produzida</t>
  </si>
  <si>
    <t>Bueiro metálico com chapas múltiplas MP 152 galvanizadas - D = 3,65 m - brita comercial</t>
  </si>
  <si>
    <t>Bueiro metálico com chapas múltiplas MP 152 galvanizadas - D = 3,65 m - brita produzida</t>
  </si>
  <si>
    <t>Bueiro metálico com chapas múltiplas MP 152 galvanizadas - D = 3,80 m - brita comercial</t>
  </si>
  <si>
    <t>Bueiro metálico com chapas múltiplas MP 152 galvanizadas - D = 3,80 m - brita produzida</t>
  </si>
  <si>
    <t>Bueiro metálico com chapas múltiplas MP 152 galvanizadas - D = 4,20 m - brita comercial</t>
  </si>
  <si>
    <t>Bueiro metálico com chapas múltiplas MP 152 galvanizadas - D = 4,20 m - brita produzida</t>
  </si>
  <si>
    <t>Bueiro metálico com chapas múltiplas MP 152 galvanizadas - D = 4,60 m - brita comercial</t>
  </si>
  <si>
    <t>Bueiro metálico com chapas múltiplas MP 152 galvanizadas - D = 4,60 m - brita produzida</t>
  </si>
  <si>
    <t>Bueiro metálico com chapas múltiplas MP 152 galvanizadas - D = 4,80 m - brita comercial</t>
  </si>
  <si>
    <t>Bueiro metálico com chapas múltiplas MP 152 galvanizadas - D = 4,80 m - brita produzida</t>
  </si>
  <si>
    <t>Bueiro metálico com chapas múltiplas MP 152 galvanizadas - D = 5,00 m - brita comercial</t>
  </si>
  <si>
    <t>Bueiro metálico com chapas múltiplas MP 152 galvanizadas - D = 5,00 m - brita produzida</t>
  </si>
  <si>
    <t>Bueiro metálico com chapas múltiplas MP 152 galvanizadas - D = 5,35 m - brita comercial</t>
  </si>
  <si>
    <t>Bueiro metálico com chapas múltiplas MP 152 galvanizadas - D = 5,35 m - brita produzida</t>
  </si>
  <si>
    <t>Bueiro metálico com chapas múltiplas MP 152 galvanizadas - D = 5,70 m - brita comercial</t>
  </si>
  <si>
    <t>Bueiro metálico com chapas múltiplas MP 152 galvanizadas - D = 5,70 m - brita produzida</t>
  </si>
  <si>
    <t>Bueiro metálico com chapas múltiplas MP 152 galvanizadas - D = 6,10 m - brita comercial</t>
  </si>
  <si>
    <t>Bueiro metálico com chapas múltiplas MP 152 galvanizadas - D = 6,10 m - brita produzida</t>
  </si>
  <si>
    <t>Bueiro metálico com chapas múltiplas MP 152 galvanizadas - D = 6,50 m - brita comercial</t>
  </si>
  <si>
    <t>Bueiro metálico com chapas múltiplas MP 152 galvanizadas - D = 6,50 m - brita produzida</t>
  </si>
  <si>
    <t>Bueiro metálico com chapas múltiplas MP 152 galvanizadas - D = 6,85 m - brita comercial</t>
  </si>
  <si>
    <t>Bueiro metálico com chapas múltiplas MP 152 galvanizadas - D = 6,85 m - brita produzida</t>
  </si>
  <si>
    <t>Bueiro metálico com chapas múltiplas MP 152 galvanizadas - D = 7,25 m - brita comercial</t>
  </si>
  <si>
    <t>Bueiro metálico com chapas múltiplas MP 152 galvanizadas - D = 7,25 m - brita produzida</t>
  </si>
  <si>
    <t>Bueiro metálico com chapas múltiplas MP 152 galvanizadas - lenticular - vão = 1,95 m e altura = 1,40 m - aterro rodoviário mínimo = 0,60 m e máximo = 8,40 m - brita comercial</t>
  </si>
  <si>
    <t>Bueiro metálico com chapas múltiplas MP 152 galvanizadas - lenticular - vão = 1,95 m e altura = 1,40 m - aterro rodoviário mínimo = 0,60 m e máximo = 8,40 m - brita produzida</t>
  </si>
  <si>
    <t>Bueiro metálico com chapas múltiplas MP 152 galvanizadas - lenticular - vão = 2,15 m e altura = 1,50 m - aterro rodoviário mínimo = 0,60 m e máximo = 7,50 m - brita comercial</t>
  </si>
  <si>
    <t>Bueiro metálico com chapas múltiplas MP 152 galvanizadas - lenticular - vão = 2,15 m e altura = 1,50 m - aterro rodoviário mínimo = 0,60 m e máximo = 7,50 m - brita produzida</t>
  </si>
  <si>
    <t>Bueiro metálico com chapas múltiplas MP 152 galvanizadas - lenticular - vão = 2,30 m e altura = 1,60 m - aterro rodoviário mínimo = 0,60 m e máximo = 7,20 m - brita comercial</t>
  </si>
  <si>
    <t>Bueiro metálico com chapas múltiplas MP 152 galvanizadas - lenticular - vão = 2,30 m e altura = 1,60 m - aterro rodoviário mínimo = 0,60 m e máximo = 7,20 m - brita produzida</t>
  </si>
  <si>
    <t>Bueiro metálico com chapas múltiplas MP 152 galvanizadas - lenticular - vão = 2,55 m e altura = 1,65 m - aterro rodoviário mínimo = 0,60 m e máximo = 6,50 m - brita comercial</t>
  </si>
  <si>
    <t>Bueiro metálico com chapas múltiplas MP 152 galvanizadas - lenticular - vão = 2,55 m e altura = 1,65 m - aterro rodoviário mínimo = 0,60 m e máximo = 6,50 m - brita produzida</t>
  </si>
  <si>
    <t>Bueiro metálico com chapas múltiplas MP 152 galvanizadas - lenticular - vão = 2,70 m e altura = 1,85 m - aterro rodoviário mínimo = 0,60 m e máximo = 6,60 m - brita comercial</t>
  </si>
  <si>
    <t>Bueiro metálico com chapas múltiplas MP 152 galvanizadas - lenticular - vão = 2,70 m e altura = 1,85 m - aterro rodoviário mínimo = 0,60 m e máximo = 6,60 m - brita produzida</t>
  </si>
  <si>
    <t>Bueiro metálico com chapas múltiplas MP 152 galvanizadas - lenticular - vão = 2,75 m e altura = 1,90 m - aterro rodoviário mínimo = 0,60 m e máximo = 6,50 m - brita comercial</t>
  </si>
  <si>
    <t>Bueiro metálico com chapas múltiplas MP 152 galvanizadas - lenticular - vão = 2,75 m e altura = 1,90 m - aterro rodoviário mínimo = 0,60 m e máximo = 6,50 m - brita produzida</t>
  </si>
  <si>
    <t>Bueiro metálico com chapas múltiplas MP 152 galvanizadas - lenticular - vão = 3,00 m e altura = 2,00 m - aterro rodoviário mínimo = 0,60 m e máximo = 6,00 m - brita comercial</t>
  </si>
  <si>
    <t>Bueiro metálico com chapas múltiplas MP 152 galvanizadas - lenticular - vão = 3,00 m e altura = 2,00 m - aterro rodoviário mínimo = 0,60 m e máximo = 6,00 m - brita produzida</t>
  </si>
  <si>
    <t>Bueiro metálico com chapas múltiplas MP 152 galvanizadas - lenticular - vão = 3,20 m e altura = 2,10 m - aterro rodoviário mínimo = 0,60 m e máximo = 5,60 m - brita comercial</t>
  </si>
  <si>
    <t>Bueiro metálico com chapas múltiplas MP 152 galvanizadas - lenticular - vão = 3,20 m e altura = 2,10 m - aterro rodoviário mínimo = 0,60 m e máximo = 5,60 m - brita produzida</t>
  </si>
  <si>
    <t>Bueiro metálico com chapas múltiplas MP 152 galvanizadas - lenticular - vão = 3,35 m e altura = 2,15 m - aterro rodoviário mínimo = 0,60 m e máximo = 5,30 m - brita comercial</t>
  </si>
  <si>
    <t>Bueiro metálico com chapas múltiplas MP 152 galvanizadas - lenticular - vão = 3,35 m e altura = 2,15 m - aterro rodoviário mínimo = 0,60 m e máximo = 5,30 m - brita produzida</t>
  </si>
  <si>
    <t>Bueiro metálico com chapas múltiplas MP 152 galvanizadas - lenticular - vão = 3,55 m e altura = 2,25 m - aterro rodoviário mínimo = 0,60 m e máximo = 5,00 m - brita comercial</t>
  </si>
  <si>
    <t>Bueiro metálico com chapas múltiplas MP 152 galvanizadas - lenticular - vão = 3,55 m e altura = 2,25 m - aterro rodoviário mínimo = 0,60 m e máximo = 5,00 m - brita produzida</t>
  </si>
  <si>
    <t>Bueiro metálico com chapas múltiplas MP 152 galvanizadas - lenticular - vão = 3,70 m e altura = 2,35 m - aterro rodoviário mínimo = 0,60 m e máximo = 4,90 m - brita comercial</t>
  </si>
  <si>
    <t>Bueiro metálico com chapas múltiplas MP 152 galvanizadas - lenticular - vão = 3,70 m e altura = 2,35 m - aterro rodoviário mínimo = 0,60 m e máximo = 4,90 m - brita produzida</t>
  </si>
  <si>
    <t>Bueiro metálico com chapas múltiplas MP 152 galvanizadas - lenticular - vão = 3,90 m e altura = 2,45 m - aterro rodoviário mínimo = 0,60 m e máximo = 4,60 m - brita comercial</t>
  </si>
  <si>
    <t>Bueiro metálico com chapas múltiplas MP 152 galvanizadas - lenticular - vão = 3,90 m e altura = 2,45 m - aterro rodoviário mínimo = 0,60 m e máximo = 4,60 m - brita produzida</t>
  </si>
  <si>
    <t>Bueiro metálico com chapas múltiplas MP 152 galvanizadas - lenticular - vão = 4,00 m e altura = 2,55 m - aterro rodoviário mínimo = 0,60 m e máximo = 4,50 m - brita comercial</t>
  </si>
  <si>
    <t>Bueiro metálico com chapas múltiplas MP 152 galvanizadas - lenticular - vão = 4,00 m e altura = 2,55 m - aterro rodoviário mínimo = 0,60 m e máximo = 4,50 m - brita produzida</t>
  </si>
  <si>
    <t>Bueiro metálico com chapas múltiplas MP 152 galvanizadas - lenticular - vão = 4,15 m e altura = 2,80 m - aterro rodoviário mínimo = 0,60 m e máximo = 6,80 m - brita comercial</t>
  </si>
  <si>
    <t>Bueiro metálico com chapas múltiplas MP 152 galvanizadas - lenticular - vão = 4,15 m e altura = 2,80 m - aterro rodoviário mínimo = 0,60 m e máximo = 6,80 m - brita produzida</t>
  </si>
  <si>
    <t>Bueiro metálico com chapas múltiplas MP 152 galvanizadas - lenticular - vão = 4,40 m e altura = 2,90 m - aterro rodoviário mínimo = 0,60 m e máximo = 6,40 m - brita comercial</t>
  </si>
  <si>
    <t>Bueiro metálico com chapas múltiplas MP 152 galvanizadas - lenticular - vão = 4,40 m e altura = 2,90 m - aterro rodoviário mínimo = 0,60 m e máximo = 6,40 m - brita produzida</t>
  </si>
  <si>
    <t>Bueiro metálico com chapas múltiplas MP 152 galvanizadas - lenticular - vão = 4,60 m e altura = 3,00 m - aterro rodoviário mínimo = 0,60 m e máximo = 6,10 m - brita comercial</t>
  </si>
  <si>
    <t>Bueiro metálico com chapas múltiplas MP 152 galvanizadas - lenticular - vão = 4,60 m e altura = 3,00 m - aterro rodoviário mínimo = 0,60 m e máximo = 6,10 m - brita produzida</t>
  </si>
  <si>
    <t>Bueiro metálico com chapas múltiplas MP 152 galvanizadas - lenticular - vão = 4,80 m e altura = 3,05 m - aterro rodoviário mínimo = 0,60 m e máximo = 5,80 m - brita comercial</t>
  </si>
  <si>
    <t>Bueiro metálico com chapas múltiplas MP 152 galvanizadas - lenticular - vão = 4,80 m e altura = 3,05 m - aterro rodoviário mínimo = 0,60 m e máximo = 5,80 m - brita produzida</t>
  </si>
  <si>
    <t>Bueiro metálico com chapas múltiplas MP 152 galvanizadas - lenticular - vão = 5,05 m e altura = 3,15 m - aterro rodoviário mínimo = 0,90 m e máximo = 5,50 m - brita comercial</t>
  </si>
  <si>
    <t>Bueiro metálico com chapas múltiplas MP 152 galvanizadas - lenticular - vão = 5,05 m e altura = 3,15 m - aterro rodoviário mínimo = 0,90 m e máximo = 5,50 m - brita produzida</t>
  </si>
  <si>
    <t>Bueiro metálico com chapas múltiplas MP 152 galvanizadas - lenticular - vão = 5,25 m e altura = 3,25 m - aterro rodoviário mínimo = 0,90 m e máximo = 5,30 m - brita comercial</t>
  </si>
  <si>
    <t>Bueiro metálico com chapas múltiplas MP 152 galvanizadas - lenticular - vão = 5,25 m e altura = 3,25 m - aterro rodoviário mínimo = 0,90 m e máximo = 5,30 m - brita produzida</t>
  </si>
  <si>
    <t>Bueiro metálico com chapas múltiplas MP 152 galvanizadas - lenticular - vão = 5,45 m e altura = 3,35 m - aterro rodoviário mínimo = 0,90 m e máximo = 5,10 m - brita comercial</t>
  </si>
  <si>
    <t>Bueiro metálico com chapas múltiplas MP 152 galvanizadas - lenticular - vão = 5,45 m e altura = 3,35 m - aterro rodoviário mínimo = 0,90 m e máximo = 5,10 m - brita produzida</t>
  </si>
  <si>
    <t>Bueiro metálico com chapas múltiplas MP 152 galvanizadas - lenticular - vão = 5,60 m e altura = 3,40 m - aterro rodoviário mínimo = 0,90 m e máximo = 4,90 m - brita comercial</t>
  </si>
  <si>
    <t>Bueiro metálico com chapas múltiplas MP 152 galvanizadas - lenticular - vão = 5,60 m e altura = 3,40 m - aterro rodoviário mínimo = 0,90 m e máximo = 4,90 m - brita produzida</t>
  </si>
  <si>
    <t>Bueiro metálico com chapas múltiplas MP 152 galvanizadas - lenticular - vão = 5,80 m e altura = 3,50 m - aterro rodoviário mínimo = 0,90 m e máximo = 4,70 m - brita comercial</t>
  </si>
  <si>
    <t>Bueiro metálico com chapas múltiplas MP 152 galvanizadas - lenticular - vão = 5,80 m e altura = 3,50 m - aterro rodoviário mínimo = 0,90 m e máximo = 4,70 m - brita produzida</t>
  </si>
  <si>
    <t>Bueiro metálico com chapas múltiplas MP 152 galvanizadas - lenticular - vão = 5,90 m e altura = 3,55 m - aterro rodoviário mínimo = 0,90 m e máximo = 4,70 m - brita comercial</t>
  </si>
  <si>
    <t>Bueiro metálico com chapas múltiplas MP 152 galvanizadas - lenticular - vão = 5,90 m e altura = 3,55 m - aterro rodoviário mínimo = 0,90 m e máximo = 4,70 m - brita produzida</t>
  </si>
  <si>
    <t>Bueiro metálico com chapas múltiplas MP 152 galvanizadas - lenticular - vão = 6,10 m e altura = 3,65 m - aterro rodoviário mínimo = 0,90 m e máximo = 4,50 m - brita comercial</t>
  </si>
  <si>
    <t>Bueiro metálico com chapas múltiplas MP 152 galvanizadas - lenticular - vão = 6,10 m e altura = 3,65 m - aterro rodoviário mínimo = 0,90 m e máximo = 4,50 m - brita produzida</t>
  </si>
  <si>
    <t>Bueiro metálico com chapas múltiplas MP 152 galvanizadas - lenticular - vão = 6,25 m e altura = 3,65 m - aterro rodoviário mínimo = 0,90 m e máximo = 4,30 m - brita comercial</t>
  </si>
  <si>
    <t>Bueiro metálico com chapas múltiplas MP 152 galvanizadas - lenticular - vão = 6,25 m e altura = 3,65 m - aterro rodoviário mínimo = 0,90 m e máximo = 4,30 m - brita produzida</t>
  </si>
  <si>
    <t>Bueiro metálico com chapas múltiplas MP 152 galvanizadas - lenticular - vão = 6,40 m e altura = 3,75 m - aterro rodoviário mínimo = 0,90 m e máximo = 4,30 m - brita comercial</t>
  </si>
  <si>
    <t>Bueiro metálico com chapas múltiplas MP 152 galvanizadas - lenticular - vão = 6,40 m e altura = 3,75 m - aterro rodoviário mínimo = 0,90 m e máximo = 4,30 m - brita produzida</t>
  </si>
  <si>
    <t>Bueiro metálico com chapas múltiplas MP 152 galvanizadas - lenticular - vão = 6,60 m e altura = 3,85 m - aterro rodoviário mínimo = 0,90 m e máximo = 4,10 m - brita comercial</t>
  </si>
  <si>
    <t>Bueiro metálico com chapas múltiplas MP 152 galvanizadas - lenticular - vão = 6,60 m e altura = 3,85 m - aterro rodoviário mínimo = 0,90 m e máximo = 4,10 m - brita produzida</t>
  </si>
  <si>
    <t>Bueiro metálico com chapas múltiplas MP 152 galvanizadas - passagem de gado - vão = 2,20 m e altura = 2,25 m -aterro rodoviário mínimo = 0,30 m e máximo = 8,90 m - brita comercial</t>
  </si>
  <si>
    <t>Bueiro metálico com chapas múltiplas MP 152 galvanizadas - passagem de gado - vão = 2,20 m e altura = 2,25 m -aterro rodoviário mínimo = 0,30 m e máximo = 8,90 m - brita produzida</t>
  </si>
  <si>
    <t>Bueiro metálico com chapas múltiplas MP 152 galvanizadas - passagem de gado - vão = 2,90 m e altura = 3,10 m - aterro rodoviário mínimo = 0,60 m e máximo = 11,40 m - brita comercial</t>
  </si>
  <si>
    <t>Bueiro metálico com chapas múltiplas MP 152 galvanizadas - passagem de gado - vão = 2,90 m e altura = 3,10 m - aterro rodoviário mínimo = 0,60 m e máximo = 11,40 m - brita produzida</t>
  </si>
  <si>
    <t>Bueiro metálico com chapas múltiplas MP 152 galvanizadas - passagem inferior - vão = 3,70 m e altura = 3,50 m - aterro rodoviário mínimo = 0,60 m e máximo = 10,30 m - brita comercial</t>
  </si>
  <si>
    <t>Bueiro metálico com chapas múltiplas MP 152 galvanizadas - passagem inferior - vão = 3,70 m e altura = 3,50 m - aterro rodoviário mínimo = 0,60 m e máximo = 10,30 m - brita produzida</t>
  </si>
  <si>
    <t>Bueiro metálico com chapas múltiplas MP 152 galvanizadas - passagem inferior - vão = 3,90 m e altura = 3,60 m - aterro rodoviário mínimo = 0,60 m e máximo = 9,80 m - brita comercial</t>
  </si>
  <si>
    <t>Bueiro metálico com chapas múltiplas MP 152 galvanizadas - passagem inferior - vão = 3,90 m e altura = 3,60 m - aterro rodoviário mínimo = 0,60 m e máximo = 9,80 m - brita produzida</t>
  </si>
  <si>
    <t>Bueiro metálico com chapas múltiplas MP 152 galvanizadas - passagem inferior - vão = 4,00 m e altura = 3,75 m - aterro rodoviário mínimo = 0,60 m e máximo = 9,50 m - brita comercial</t>
  </si>
  <si>
    <t>Bueiro metálico com chapas múltiplas MP 152 galvanizadas - passagem inferior - vão = 4,00 m e altura = 3,75 m - aterro rodoviário mínimo = 0,60 m e máximo = 9,50 m - brita produzida</t>
  </si>
  <si>
    <t>Bueiro metálico com chapas múltiplas MP 152 galvanizadas - passagem inferior - vão = 4,20 m e altura = 3,90 m - aterro rodoviário mínimo = 0,60 m e máximo = 9,10 m - brita comercial</t>
  </si>
  <si>
    <t>Bueiro metálico com chapas múltiplas MP 152 galvanizadas - passagem inferior - vão = 4,20 m e altura = 3,90 m - aterro rodoviário mínimo = 0,60 m e máximo = 9,10 m - brita produzida</t>
  </si>
  <si>
    <t>Bueiro metálico com chapas múltiplas MP 152 galvanizadas - passagem inferior - vão = 4,25 m e altura = 4,10 m - aterro rodoviário mínimo = 0,60 m e máximo = 8,90 m - brita comercial</t>
  </si>
  <si>
    <t>Bueiro metálico com chapas múltiplas MP 152 galvanizadas - passagem inferior - vão = 4,25 m e altura = 4,10 m - aterro rodoviário mínimo = 0,60 m e máximo = 8,90 m - brita produzida</t>
  </si>
  <si>
    <t>Bueiro metálico com chapas múltiplas MP 152 galvanizadas - passagem inferior - vão = 4,40 m e altura = 4,25 m - aterro rodoviário mínimo = 0,60 m e máximo = 8,60 m - brita comercial</t>
  </si>
  <si>
    <t>Bueiro metálico com chapas múltiplas MP 152 galvanizadas - passagem inferior - vão = 4,40 m e altura = 4,25 m - aterro rodoviário mínimo = 0,60 m e máximo = 8,60 m - brita produzida</t>
  </si>
  <si>
    <t>Bueiro metálico com chapas múltiplas MP 152 galvanizadas - passagem inferior - vão = 4,50 m e altura = 4,40 m - aterro rodoviário mínimo = 0,60 m e máximo = 8,40 m - brita comercial</t>
  </si>
  <si>
    <t>Bueiro metálico com chapas múltiplas MP 152 galvanizadas - passagem inferior - vão = 4,50 m e altura = 4,40 m - aterro rodoviário mínimo = 0,60 m e máximo = 8,40 m - brita produzida</t>
  </si>
  <si>
    <t>Bueiro metálico com chapas múltiplas MP 152 galvanizadas - passagem inferior - vão = 4,70 m e altura = 4,50 m - aterro rodoviário mínimo = 0,60 m e máximo = 8,90 m - brita comercial</t>
  </si>
  <si>
    <t>Bueiro metálico com chapas múltiplas MP 152 galvanizadas - passagem inferior - vão = 4,70 m e altura = 4,50 m - aterro rodoviário mínimo = 0,60 m e máximo = 8,90 m - brita produzida</t>
  </si>
  <si>
    <t>Bueiro metálico com chapas múltiplas MP 152 galvanizadas - passagem inferior - vão = 4,80 m e altura = 4,75 m - aterro rodoviário mínimo = 0,90 m e máximo = 9,00 m - brita comercial</t>
  </si>
  <si>
    <t>Bueiro metálico com chapas múltiplas MP 152 galvanizadas - passagem inferior - vão = 4,80 m e altura = 4,75 m - aterro rodoviário mínimo = 0,90 m e máximo = 9,00 m - brita produzida</t>
  </si>
  <si>
    <t>Bueiro metálico com chapas múltiplas MP 152 galvanizadas - passagem inferior - vão = 5,00 m e altura = 4,85 m - aterro rodoviário mínimo = 0,90 m e máximo = 8,60 m - brita comercial</t>
  </si>
  <si>
    <t>Bueiro metálico com chapas múltiplas MP 152 galvanizadas - passagem inferior - vão = 5,00 m e altura = 4,85 m - aterro rodoviário mínimo = 0,90 m e máximo = 8,60 m - brita produzida</t>
  </si>
  <si>
    <t>Bueiro metálico com chapas múltiplas MP 152 galvanizadas - passagem inferior - vão = 5,15 m e altura = 4,90 m - aterro rodoviário mínimo = 0,90 m e máximo = 8,50 m - brita comercial</t>
  </si>
  <si>
    <t>Bueiro metálico com chapas múltiplas MP 152 galvanizadas - passagem inferior - vão = 5,15 m e altura = 4,90 m - aterro rodoviário mínimo = 0,90 m e máximo = 8,50 m - brita produzida</t>
  </si>
  <si>
    <t>Bueiro metálico com chapas múltiplas MP 152 galvanizadas - passagem inferior - vão = 5,25 m e altura = 5,00 m - aterro rodoviário mínimo = 0,90 m e máximo = 8,40 m - brita comercial</t>
  </si>
  <si>
    <t>Bueiro metálico com chapas múltiplas MP 152 galvanizadas - passagem inferior - vão = 5,25 m e altura = 5,00 m - aterro rodoviário mínimo = 0,90 m e máximo = 8,40 m - brita produzida</t>
  </si>
  <si>
    <t>Bueiro metálico com chapas múltiplas MP 152 galvanizadas - passagem inferior - vão = 5,30 m e altura = 5,30 m - aterro rodoviário mínimo = 0,90 m e máximo = 9,60 m - brita comercial</t>
  </si>
  <si>
    <t>Bueiro metálico com chapas múltiplas MP 152 galvanizadas - passagem inferior - vão = 5,30 m e altura = 5,30 m - aterro rodoviário mínimo = 0,90 m e máximo = 9,60 m - brita produzida</t>
  </si>
  <si>
    <t>Bueiro metálico com chapas múltiplas MP 152 galvanizadas - passagem inferior - vão = 5,65 m e altura = 5,25 m - aterro rodoviário mínimo = 0,90 m e máximo = 9,00 m - brita comercial</t>
  </si>
  <si>
    <t>Bueiro metálico com chapas múltiplas MP 152 galvanizadas - passagem inferior - vão = 5,65 m e altura = 5,25 m - aterro rodoviário mínimo = 0,90 m e máximo = 9,00 m - brita produzida</t>
  </si>
  <si>
    <t>Bueiro metálico com chapas múltiplas MP 152 galvanizadas - passagem inferior - vão = 5,85 m e altura = 5,30 m - aterro rodoviário mínimo = 0,90 m e máximo = 8,40 m - brita comercial</t>
  </si>
  <si>
    <t>Bueiro metálico com chapas múltiplas MP 152 galvanizadas - passagem inferior - vão = 5,85 m e altura = 5,30 m - aterro rodoviário mínimo = 0,90 m e máximo = 8,40 m - brita produzida</t>
  </si>
  <si>
    <t>Bueiro metálico com chapas múltiplas MP 152 galvanizadas - passagem inferior - vão = 6,00 m e altura = 5,45 m - aterro rodoviário mínimo = 0,90 m e máximo = 8,30 m - brita comercial</t>
  </si>
  <si>
    <t>Bueiro metálico com chapas múltiplas MP 152 galvanizadas - passagem inferior - vão = 6,00 m e altura = 5,45 m - aterro rodoviário mínimo = 0,90 m e máximo = 8,30 m - brita produzida</t>
  </si>
  <si>
    <t>Bueiro metálico com chapas múltiplas MP 152 galvanizadas - passagem inferior - vão = 6,25 m e altura = 5,50 m - aterro rodoviário mínimo = 0,90 m e máximo = 7,90 m - brita comercial</t>
  </si>
  <si>
    <t>Bueiro metálico com chapas múltiplas MP 152 galvanizadas - passagem inferior - vão = 6,25 m e altura = 5,50 m - aterro rodoviário mínimo = 0,90 m e máximo = 7,90 m - brita produzida</t>
  </si>
  <si>
    <t>Bueiro metálico sem interrupção de tráfego - D = 1,20 m - chapa com epóxi - escavado em material de 1ª categoria - aterro ferroviário máximo = 12,90 m</t>
  </si>
  <si>
    <t>Bueiro metálico sem interrupção de tráfego - D = 1,20 m - chapa com epóxi - escavado em material de 1ª categoria - aterro rodoviário máximo = 9,00 m</t>
  </si>
  <si>
    <t>Bueiro metálico sem interrupção de tráfego - D = 1,20 m - chapa com epóxi - escavado em material de 2ª categoria - aterro ferroviário máximo = 12,90 m</t>
  </si>
  <si>
    <t>Bueiro metálico sem interrupção de tráfego - D = 1,20 m - chapa com epóxi - escavado em material de 2ª categoria - aterro rodoviário máximo = 9,00 m</t>
  </si>
  <si>
    <t>Bueiro metálico sem interrupção de tráfego - D = 1,20 m - chapa com epóxi - escavado em material de 3ª categoria - aterro ferroviário máximo = 12,90 m</t>
  </si>
  <si>
    <t>Bueiro metálico sem interrupção de tráfego - D = 1,20 m - chapa com epóxi - escavado em material de 3ª categoria - aterro rodoviário máximo = 9,00 m</t>
  </si>
  <si>
    <t>Bueiro metálico sem interrupção de tráfego - D = 1,20 m - chapa galvanizada - escavado em material de 1ª categoria - aterro ferroviário máximo = 12,90 m</t>
  </si>
  <si>
    <t>Bueiro metálico sem interrupção de tráfego - D = 1,20 m - chapa galvanizada - escavado em material de 1ª categoria - aterro rodoviário máximo = 9,00 m</t>
  </si>
  <si>
    <t>Bueiro metálico sem interrupção de tráfego - D = 1,20 m - chapa galvanizada - escavado em material de 2ª categoria - aterro ferroviário máximo = 12,90 m</t>
  </si>
  <si>
    <t>Bueiro metálico sem interrupção de tráfego - D = 1,20 m - chapa galvanizada - escavado em material de 2ª categoria - aterro rodoviário máximo = 9,00 m</t>
  </si>
  <si>
    <t>Bueiro metálico sem interrupção de tráfego - D = 1,20 m - chapa galvanizada - escavado em material de 3ª categoria - aterro ferroviário máximo = 12,90 m</t>
  </si>
  <si>
    <t>Bueiro metálico sem interrupção de tráfego - D = 1,20 m - chapa galvanizada - escavado em material de 3ª categoria - aterro rodoviário máximo = 9,00 m</t>
  </si>
  <si>
    <t>Bueiro metálico sem interrupção de tráfego - D = 1,40 m - chapa com epóxi - escavado em material de 1ª categoria - aterro ferroviário máximo = 11,00 m</t>
  </si>
  <si>
    <t>Bueiro metálico sem interrupção de tráfego - D = 1,40 m - chapa com epóxi - escavado em material de 1ª categoria - aterro rodoviário máximo = 7,70 m</t>
  </si>
  <si>
    <t>Bueiro metálico sem interrupção de tráfego - D = 1,40 m - chapa com epóxi - escavado em material de 2ª categoria - aterro ferroviário máximo = 11,00 m</t>
  </si>
  <si>
    <t>Bueiro metálico sem interrupção de tráfego - D = 1,40 m - chapa com epóxi - escavado em material de 2ª categoria - aterro rodoviário máximo = 7,70 m</t>
  </si>
  <si>
    <t>Bueiro metálico sem interrupção de tráfego - D = 1,40 m - chapa com epóxi - escavado em material de 3ª categoria - aterro ferroviário máximo = 11,00 m</t>
  </si>
  <si>
    <t>Bueiro metálico sem interrupção de tráfego - D = 1,40 m - chapa com epóxi - escavado em material de 3ª categoria - aterro rodoviário máximo = 7,70 m</t>
  </si>
  <si>
    <t>Bueiro metálico sem interrupção de tráfego - D = 1,40 m - chapa galvanizada - escavado em material de 1ª categoria - aterro ferroviário máximo = 11,00 m</t>
  </si>
  <si>
    <t>Bueiro metálico sem interrupção de tráfego - D = 1,40 m - chapa galvanizada - escavado em material de 1ª categoria - aterro rodoviário máximo = 7,70 m</t>
  </si>
  <si>
    <t>Bueiro metálico sem interrupção de tráfego - D = 1,40 m - chapa galvanizada - escavado em material de 2ª categoria - aterro ferroviário máximo = 11,00 m</t>
  </si>
  <si>
    <t>Bueiro metálico sem interrupção de tráfego - D = 1,40 m - chapa galvanizada - escavado em material de 2ª categoria - aterro rodoviário máximo = 7,70 m</t>
  </si>
  <si>
    <t>Bueiro metálico sem interrupção de tráfego - D = 1,40 m - chapa galvanizada - escavado em material de 3ª categoria - aterro ferroviário máximo = 11,00 m</t>
  </si>
  <si>
    <t>Bueiro metálico sem interrupção de tráfego - D = 1,40 m - chapa galvanizada - escavado em material de 3ª categoria - aterro rodoviário máximo = 7,70 m</t>
  </si>
  <si>
    <t>Bueiro metálico sem interrupção de tráfego - D = 1,60 m - chapa com epóxi - escavado em material de 1ª categoria - aterro ferroviário máximo = 9,60 m</t>
  </si>
  <si>
    <t>Bueiro metálico sem interrupção de tráfego - D = 1,60 m - chapa com epóxi - escavado em material de 1ª categoria - aterro rodoviário máximo = 6,70 m</t>
  </si>
  <si>
    <t>Bueiro metálico sem interrupção de tráfego - D = 1,60 m - chapa com epóxi - escavado em material de 2ª categoria - aterro ferroviário máximo = 9,60 m</t>
  </si>
  <si>
    <t>Bueiro metálico sem interrupção de tráfego - D = 1,60 m - chapa com epóxi - escavado em material de 2ª categoria - aterro rodoviário máximo = 6,70 m</t>
  </si>
  <si>
    <t>Bueiro metálico sem interrupção de tráfego - D = 1,60 m - chapa com epóxi - escavado em material de 3ª categoria - aterro ferroviário máximo = 9,60 m</t>
  </si>
  <si>
    <t>Bueiro metálico sem interrupção de tráfego - D = 1,60 m - chapa com epóxi - escavado em material de 3ª categoria - aterro rodoviário máximo = 6,70 m</t>
  </si>
  <si>
    <t>Bueiro metálico sem interrupção de tráfego - D = 1,60 m - chapa galvanizada - escavado em material de 1ª categoria - aterro ferroviário máximo = 9,60 m</t>
  </si>
  <si>
    <t>Bueiro metálico sem interrupção de tráfego - D = 1,60 m - chapa galvanizada - escavado em material de 1ª categoria - aterro rodoviário máximo = 6,70 m</t>
  </si>
  <si>
    <t>Bueiro metálico sem interrupção de tráfego - D = 1,60 m - chapa galvanizada - escavado em material de 2ª categoria - aterro ferroviário máximo = 9,60 m</t>
  </si>
  <si>
    <t>Bueiro metálico sem interrupção de tráfego - D = 1,60 m - chapa galvanizada - escavado em material de 2ª categoria - aterro rodoviário máximo = 6,70 m</t>
  </si>
  <si>
    <t>Bueiro metálico sem interrupção de tráfego - D = 1,60 m - chapa galvanizada - escavado em material de 3ª categoria - aterro ferroviário máximo = 9,60 m</t>
  </si>
  <si>
    <t>Bueiro metálico sem interrupção de tráfego - D = 1,60 m - chapa galvanizada - escavado em material de 3ª categoria - aterro rodoviário máximo = 6,70 m</t>
  </si>
  <si>
    <t>Bueiro metálico sem interrupção de tráfego - D = 1,80 m - chapa com epóxi - escavado em material de 1ª categoria - aterro ferroviário máximo = 8,00 m</t>
  </si>
  <si>
    <t>Bueiro metálico sem interrupção de tráfego - D = 1,80 m - chapa com epóxi - escavado em material de 1ª categoria - aterro rodoviário máximo = 6,00 m</t>
  </si>
  <si>
    <t>Bueiro metálico sem interrupção de tráfego - D = 1,80 m - chapa com epóxi - escavado em material de 2ª categoria - aterro ferroviário máximo = 8,00 m</t>
  </si>
  <si>
    <t>Bueiro metálico sem interrupção de tráfego - D = 1,80 m - chapa com epóxi - escavado em material de 2ª categoria - aterro rodoviário máximo = 6,00 m</t>
  </si>
  <si>
    <t>Bueiro metálico sem interrupção de tráfego - D = 1,80 m - chapa com epóxi - escavado em material de 3ª categoria - aterro ferroviário máximo = 8,00 m</t>
  </si>
  <si>
    <t>Bueiro metálico sem interrupção de tráfego - D = 1,80 m - chapa com epóxi - escavado em material de 3ª categoria - aterro rodoviário máximo = 6,00 m</t>
  </si>
  <si>
    <t>Bueiro metálico sem interrupção de tráfego - D = 1,80 m - chapa galvanizada - escavado em material de 1ª categoria - aterro ferroviário máximo = 8,00 m</t>
  </si>
  <si>
    <t>Bueiro metálico sem interrupção de tráfego - D = 1,80 m - chapa galvanizada - escavado em material de 1ª categoria - aterro rodoviário máximo = 6,00 m</t>
  </si>
  <si>
    <t>Bueiro metálico sem interrupção de tráfego - D = 1,80 m - chapa galvanizada - escavado em material de 2ª categoria - aterro ferroviário máximo = 8,00 m</t>
  </si>
  <si>
    <t>Bueiro metálico sem interrupção de tráfego - D = 1,80 m - chapa galvanizada - escavado em material de 2ª categoria - aterro rodoviário máximo = 6,00 m</t>
  </si>
  <si>
    <t>Bueiro metálico sem interrupção de tráfego - D = 1,80 m - chapa galvanizada - escavado em material de 3ª categoria - aterro ferroviário máximo = 8,00 m</t>
  </si>
  <si>
    <t>Bueiro metálico sem interrupção de tráfego - D = 1,80 m - chapa galvanizada - escavado em material de 3ª categoria - aterro rodoviário máximo = 6,00 m</t>
  </si>
  <si>
    <t>Bueiro metálico sem interrupção de tráfego - D = 2,00 m - chapa com epóxi - escavado em material de 1ª categoria - aterro ferroviário máximo = 6,90 m</t>
  </si>
  <si>
    <t>Bueiro metálico sem interrupção de tráfego - D = 2,00 m - chapa com epóxi - escavado em material de 1ª categoria - aterro rodoviário máximo = 5,40 m</t>
  </si>
  <si>
    <t>Bueiro metálico sem interrupção de tráfego - D = 2,00 m - chapa com epóxi - escavado em material de 2ª categoria - aterro ferroviário máximo = 6,90 m</t>
  </si>
  <si>
    <t>Bueiro metálico sem interrupção de tráfego - D = 2,00 m - chapa com epóxi - escavado em material de 2ª categoria - aterro rodoviário máximo = 5,40 m</t>
  </si>
  <si>
    <t>Bueiro metálico sem interrupção de tráfego - D = 2,00 m - chapa com epóxi - escavado em material de 3ª categoria - aterro ferroviário máximo = 6,90 m</t>
  </si>
  <si>
    <t>Bueiro metálico sem interrupção de tráfego - D = 2,00 m - chapa com epóxi - escavado em material de 3ª categoria - aterro rodoviário máximo = 5,40 m</t>
  </si>
  <si>
    <t>Bueiro metálico sem interrupção de tráfego - D = 2,00 m - chapa galvanizada - escavado em material de 1ª categoria - aterro ferroviário máximo = 6,90 m</t>
  </si>
  <si>
    <t>Bueiro metálico sem interrupção de tráfego - D = 2,00 m - chapa galvanizada - escavado em material de 1ª categoria - aterro rodoviário máximo = 5,40 m</t>
  </si>
  <si>
    <t>Bueiro metálico sem interrupção de tráfego - D = 2,00 m - chapa galvanizada - escavado em material de 2ª categoria - aterro ferroviário máximo = 6,90 m</t>
  </si>
  <si>
    <t>Bueiro metálico sem interrupção de tráfego - D = 2,00 m - chapa galvanizada - escavado em material de 2ª categoria - aterro rodoviário máximo = 5,40 m</t>
  </si>
  <si>
    <t>Bueiro metálico sem interrupção de tráfego - D = 2,00 m - chapa galvanizada - escavado em material de 3ª categoria - aterro ferroviário máximo = 6,90 m</t>
  </si>
  <si>
    <t>Bueiro metálico sem interrupção de tráfego - D = 2,00 m - chapa galvanizada - escavado em material de 3ª categoria - aterro rodoviário máximo = 5,40 m</t>
  </si>
  <si>
    <t>Bueiro metálico sem interrupção de tráfego - D = 2,20 m - chapa com epóxi - escavado em material de 1ª categoria - aterro ferroviário máximo = 7,90 m</t>
  </si>
  <si>
    <t>Bueiro metálico sem interrupção de tráfego - D = 2,20 m - chapa com epóxi - escavado em material de 1ª categoria - aterro rodoviário máximo = 4,90 m</t>
  </si>
  <si>
    <t>Bueiro metálico sem interrupção de tráfego - D = 2,20 m - chapa com epóxi - escavado em material de 2ª categoria - aterro ferroviário máximo = 7,90 m</t>
  </si>
  <si>
    <t>Bueiro metálico sem interrupção de tráfego - D = 2,20 m - chapa com epóxi - escavado em material de 2ª categoria - aterro rodoviário máximo = 4,90 m</t>
  </si>
  <si>
    <t>Bueiro metálico sem interrupção de tráfego - D = 2,20 m - chapa com epóxi - escavado em material de 3ª categoria - aterro ferroviário máximo = 7,90 m</t>
  </si>
  <si>
    <t>Bueiro metálico sem interrupção de tráfego - D = 2,20 m - chapa com epóxi - escavado em material de 3ª categoria - aterro rodoviário máximo = 4,90 m</t>
  </si>
  <si>
    <t>Bueiro metálico sem interrupção de tráfego - D = 2,20 m - chapa galvanizada - escavado em material de 1ª categoria - aterro ferroviário máximo = 7,90 m</t>
  </si>
  <si>
    <t>Bueiro metálico sem interrupção de tráfego - D = 2,20 m - chapa galvanizada - escavado em material de 1ª categoria - aterro rodoviário máximo = 4,90 m</t>
  </si>
  <si>
    <t>Bueiro metálico sem interrupção de tráfego - D = 2,20 m - chapa galvanizada - escavado em material de 2ª categoria - aterro ferroviário máximo = 7,90 m</t>
  </si>
  <si>
    <t>Bueiro metálico sem interrupção de tráfego - D = 2,20 m - chapa galvanizada - escavado em material de 2ª categoria - aterro rodoviário máximo = 4,90 m</t>
  </si>
  <si>
    <t>Bueiro metálico sem interrupção de tráfego - D = 2,20 m - chapa galvanizada - escavado em material de 3ª categoria - aterro ferroviário máximo = 7,90 m</t>
  </si>
  <si>
    <t>Bueiro metálico sem interrupção de tráfego - D = 2,20 m - chapa galvanizada - escavado em material de 3ª categoria - aterro rodoviário máximo = 4,90 m</t>
  </si>
  <si>
    <t>Bueiro metálico sem interrupção de tráfego - D = 2,40 m - chapa com epóxi - escavado em material de 1ª categoria - aterro ferroviário máximo = 7,00 m</t>
  </si>
  <si>
    <t>Bueiro metálico sem interrupção de tráfego - D = 2,40 m - chapa com epóxi - escavado em material de 1ª categoria - aterro rodoviário máximo = 4,50 m</t>
  </si>
  <si>
    <t>Bueiro metálico sem interrupção de tráfego - D = 2,40 m - chapa com epóxi - escavado em material de 2ª categoria - aterro ferroviário máximo = 7,00 m</t>
  </si>
  <si>
    <t>Bueiro metálico sem interrupção de tráfego - D = 2,40 m - chapa com epóxi - escavado em material de 2ª categoria - aterro rodoviário máximo = 4,50 m</t>
  </si>
  <si>
    <t>Bueiro metálico sem interrupção de tráfego - D = 2,40 m - chapa com epóxi - escavado em material de 3ª categoria - aterro ferroviário máximo = 7,00 m</t>
  </si>
  <si>
    <t>Bueiro metálico sem interrupção de tráfego - D = 2,40 m - chapa com epóxi - escavado em material de 3ª categoria - aterro rodoviário máximo = 4,50 m</t>
  </si>
  <si>
    <t>Bueiro metálico sem interrupção de tráfego - D = 2,40 m - chapa galvanizada - escavado em material de 1ª categoria - aterro ferroviário máximo = 7,00 m</t>
  </si>
  <si>
    <t>Bueiro metálico sem interrupção de tráfego - D = 2,40 m - chapa galvanizada - escavado em material de 1ª categoria - aterro rodoviário máximo = 4,50 m</t>
  </si>
  <si>
    <t>Bueiro metálico sem interrupção de tráfego - D = 2,40 m - chapa galvanizada - escavado em material de 2ª categoria - aterro ferroviário máximo = 7,00 m</t>
  </si>
  <si>
    <t>Bueiro metálico sem interrupção de tráfego - D = 2,40 m - chapa galvanizada - escavado em material de 2ª categoria - aterro rodoviário máximo = 4,50 m</t>
  </si>
  <si>
    <t>Bueiro metálico sem interrupção de tráfego - D = 2,40 m - chapa galvanizada - escavado em material de 3ª categoria - aterro ferroviário máximo = 7,00 m</t>
  </si>
  <si>
    <t>Bueiro metálico sem interrupção de tráfego - D = 2,40 m - chapa galvanizada - escavado em material de 3ª categoria - aterro rodoviário máximo = 4,50 m</t>
  </si>
  <si>
    <t>Bueiro metálico sem interrupção de tráfego - D = 2,60 m - chapa com epóxi - escavado em material de 1ª categoria - aterro ferroviário máximo = 6,40 m</t>
  </si>
  <si>
    <t>Bueiro metálico sem interrupção de tráfego - D = 2,60 m - chapa com epóxi - escavado em material de 1ª categoria - aterro rodoviário máximo = 4,10 m</t>
  </si>
  <si>
    <t>Bueiro metálico sem interrupção de tráfego - D = 2,60 m - chapa com epóxi - escavado em material de 2ª categoria - aterro ferroviário máximo = 6,40 m</t>
  </si>
  <si>
    <t>Bueiro metálico sem interrupção de tráfego - D = 2,60 m - chapa com epóxi - escavado em material de 2ª categoria - aterro rodoviário máximo = 4,10 m</t>
  </si>
  <si>
    <t>Bueiro metálico sem interrupção de tráfego - D = 2,60 m - chapa com epóxi - escavado em material de 3ª categoria - aterro ferroviário máximo = 6,40 m</t>
  </si>
  <si>
    <t>Bueiro metálico sem interrupção de tráfego - D = 2,60 m - chapa com epóxi - escavado em material de 3ª categoria - aterro rodoviário máximo = 4,10 m</t>
  </si>
  <si>
    <t>Bueiro metálico sem interrupção de tráfego - D = 2,60 m - chapa galvanizada - escavado em material de 1ª categoria - aterro ferroviário máximo = 6,40 m</t>
  </si>
  <si>
    <t>Bueiro metálico sem interrupção de tráfego - D = 2,60 m - chapa galvanizada - escavado em material de 1ª categoria - aterro rodoviário máximo = 4,10 m</t>
  </si>
  <si>
    <t>Bueiro metálico sem interrupção de tráfego - D = 2,60 m - chapa galvanizada - escavado em material de 2ª categoria - aterro ferroviário máximo = 6,40 m</t>
  </si>
  <si>
    <t>Bueiro metálico sem interrupção de tráfego - D = 2,60 m - chapa galvanizada - escavado em material de 2ª categoria - aterro rodoviário máximo = 4,10 m</t>
  </si>
  <si>
    <t>Bueiro metálico sem interrupção de tráfego - D = 2,60 m - chapa galvanizada - escavado em material de 3ª categoria - aterro ferroviário máximo = 6,40 m</t>
  </si>
  <si>
    <t>Bueiro metálico sem interrupção de tráfego - D = 2,60 m - chapa galvanizada - escavado em material de 3ª categoria - aterro rodoviário máximo = 4,10 m</t>
  </si>
  <si>
    <t>Bueiro metálico sem interrupção de tráfego - D = 2,80 m - chapa com epóxi - escavado em material de 1ª categoria - aterro ferroviário máximo = 5,50 m</t>
  </si>
  <si>
    <t>Bueiro metálico sem interrupção de tráfego - D = 2,80 m - chapa com epóxi - escavado em material de 1ª categoria - aterro rodoviário máximo = 3,80 m</t>
  </si>
  <si>
    <t>Bueiro metálico sem interrupção de tráfego - D = 2,80 m - chapa com epóxi - escavado em material de 2ª categoria - aterro ferroviário máximo = 5,50 m</t>
  </si>
  <si>
    <t>Bueiro metálico sem interrupção de tráfego - D = 2,80 m - chapa com epóxi - escavado em material de 2ª categoria - aterro rodoviário máximo = 3,80 m</t>
  </si>
  <si>
    <t>Bueiro metálico sem interrupção de tráfego - D = 2,80 m - chapa com epóxi - escavado em material de 3ª categoria - aterro ferroviário máximo = 5,50 m</t>
  </si>
  <si>
    <t>Bueiro metálico sem interrupção de tráfego - D = 2,80 m - chapa com epóxi - escavado em material de 3ª categoria - aterro rodoviário máximo = 3,80 m</t>
  </si>
  <si>
    <t>Bueiro metálico sem interrupção de tráfego - D = 2,80 m - chapa galvanizada - escavado em material de 1ª categoria - aterro ferroviário máximo = 5,50 m</t>
  </si>
  <si>
    <t>Bueiro metálico sem interrupção de tráfego - D = 2,80 m - chapa galvanizada - escavado em material de 1ª categoria - aterro rodoviário máximo = 3,80 m</t>
  </si>
  <si>
    <t>Bueiro metálico sem interrupção de tráfego - D = 2,80 m - chapa galvanizada - escavado em material de 2ª categoria - aterro ferroviário máximo = 5,50 m</t>
  </si>
  <si>
    <t>Bueiro metálico sem interrupção de tráfego - D = 2,80 m - chapa galvanizada - escavado em material de 2ª categoria - aterro rodoviário máximo = 3,80 m</t>
  </si>
  <si>
    <t>Bueiro metálico sem interrupção de tráfego - D = 2,80 m - chapa galvanizada - escavado em material de 3ª categoria - aterro ferroviário máximo = 5,50 m</t>
  </si>
  <si>
    <t>Bueiro metálico sem interrupção de tráfego - D = 2,80 m - chapa galvanizada - escavado em material de 3ª categoria - aterro rodoviário máximo = 3,80 m</t>
  </si>
  <si>
    <t>Bueiro metálico sem interrupção de tráfego - D = 3,00 m - chapa com epóxi - escavado em material de 1ª categoria - aterro ferroviário máximo = 4,70 m</t>
  </si>
  <si>
    <t>Bueiro metálico sem interrupção de tráfego - D = 3,00 m - chapa com epóxi - escavado em material de 1ª categoria - aterro rodoviário máximo = 3,60 m</t>
  </si>
  <si>
    <t>Bueiro metálico sem interrupção de tráfego - D = 3,00 m - chapa com epóxi - escavado em material de 2ª categoria - aterro ferroviário máximo = 4,70 m</t>
  </si>
  <si>
    <t>Bueiro metálico sem interrupção de tráfego - D = 3,00 m - chapa com epóxi - escavado em material de 2ª categoria - aterro rodoviário máximo = 3,60 m</t>
  </si>
  <si>
    <t>Bueiro metálico sem interrupção de tráfego - D = 3,00 m - chapa com epóxi - escavado em material de 3ª categoria - aterro ferroviário máximo = 4,70 m</t>
  </si>
  <si>
    <t>Bueiro metálico sem interrupção de tráfego - D = 3,00 m - chapa com epóxi - escavado em material de 3ª categoria - aterro rodoviário máximo = 3,60 m</t>
  </si>
  <si>
    <t>Bueiro metálico sem interrupção de tráfego - D = 3,00 m - chapa galvanizada - escavado em material de 1ª categoria - aterro ferroviário máximo = 4,70 m</t>
  </si>
  <si>
    <t>Bueiro metálico sem interrupção de tráfego - D = 3,00 m - chapa galvanizada - escavado em material de 1ª categoria - aterro rodoviário máximo = 3,60 m</t>
  </si>
  <si>
    <t>Bueiro metálico sem interrupção de tráfego - D = 3,00 m - chapa galvanizada - escavado em material de 2ª categoria - aterro ferroviário máximo = 4,70 m</t>
  </si>
  <si>
    <t>Bueiro metálico sem interrupção de tráfego - D = 3,00 m - chapa galvanizada - escavado em material de 2ª categoria - aterro rodoviário máximo = 3,60 m</t>
  </si>
  <si>
    <t>Bueiro metálico sem interrupção de tráfego - D = 3,00 m - chapa galvanizada - escavado em material de 3ª categoria - aterro ferroviário máximo = 4,70 m</t>
  </si>
  <si>
    <t>Bueiro metálico sem interrupção de tráfego - D = 3,00 m - chapa galvanizada - escavado em material de 3ª categoria - aterro rodoviário máximo = 3,60 m</t>
  </si>
  <si>
    <t>Bueiro metálico sem interrupção de tráfego - D = 3,20 m - chapa com epóxi - escavado em material de 1ª categoria - aterro ferroviário máximo = 4,00 m</t>
  </si>
  <si>
    <t>Bueiro metálico sem interrupção de tráfego - D = 3,20 m - chapa com epóxi - escavado em material de 1ª categoria - aterro rodoviário máximo = 4,80 m</t>
  </si>
  <si>
    <t>Bueiro metálico sem interrupção de tráfego - D = 3,20 m - chapa com epóxi - escavado em material de 2ª categoria - aterro ferroviário máximo = 4,00 m</t>
  </si>
  <si>
    <t>Bueiro metálico sem interrupção de tráfego - D = 3,20 m - chapa com epóxi - escavado em material de 2ª categoria - aterro rodoviário máximo = 4,80 m</t>
  </si>
  <si>
    <t>Bueiro metálico sem interrupção de tráfego - D = 3,20 m - chapa com epóxi - escavado em material de 3ª categoria - aterro ferroviário máximo = 4,00 m</t>
  </si>
  <si>
    <t>Bueiro metálico sem interrupção de tráfego - D = 3,20 m - chapa com epóxi - escavado em material de 3ª categoria - aterro rodoviário máximo = 4,80 m</t>
  </si>
  <si>
    <t>Bueiro metálico sem interrupção de tráfego - D = 3,20 m - chapa galvanizada - escavado em material de 1ª categoria - aterro ferroviário máximo = 4,00 m</t>
  </si>
  <si>
    <t>Bueiro metálico sem interrupção de tráfego - D = 3,20 m - chapa galvanizada - escavado em material de 1ª categoria - aterro rodoviário máximo = 4,80 m</t>
  </si>
  <si>
    <t>Bueiro metálico sem interrupção de tráfego - D = 3,20 m - chapa galvanizada - escavado em material de 2ª categoria - aterro ferroviário máximo = 4,00 m</t>
  </si>
  <si>
    <t>Bueiro metálico sem interrupção de tráfego - D = 3,20 m - chapa galvanizada - escavado em material de 2ª categoria - aterro rodoviário máximo = 4,80 m</t>
  </si>
  <si>
    <t>Bueiro metálico sem interrupção de tráfego - D = 3,20 m - chapa galvanizada - escavado em material de 3ª categoria - aterro ferroviário máximo = 4,00 m</t>
  </si>
  <si>
    <t>Bueiro metálico sem interrupção de tráfego - D = 3,20 m - chapa galvanizada - escavado em material de 3ª categoria - aterro rodoviário máximo = 4,80 m</t>
  </si>
  <si>
    <t>Bueiro metálico sem interrupção de tráfego - D = 3,40 m - chapa galvanizada - escavado em material de 1ª categoria - aterro ferroviário máximo = 7,00 m</t>
  </si>
  <si>
    <t>Bueiro metálico sem interrupção de tráfego - D = 3,40 m - chapa galvanizada - escavado em material de 1ª categoria - aterro rodoviário máximo = 4,50 m</t>
  </si>
  <si>
    <t>Bueiro metálico sem interrupção de tráfego - D = 3,40 m - chapa galvanizada - escavado em material de 2ª categoria - aterro ferroviário máximo = 7,00 m</t>
  </si>
  <si>
    <t>Bueiro metálico sem interrupção de tráfego - D = 3,40 m - chapa galvanizada - escavado em material de 2ª categoria - aterro rodoviário máximo = 4,50 m</t>
  </si>
  <si>
    <t>Bueiro metálico sem interrupção de tráfego - D = 3,40 m - chapa galvanizada - escavado em material de 3ª categoria - aterro ferroviário máximo = 7,00 m</t>
  </si>
  <si>
    <t>Bueiro metálico sem interrupção de tráfego - D = 3,40 m - chapa galvanizada - escavado em material de 3ª categoria - aterro rodoviário máximo = 4,50 m</t>
  </si>
  <si>
    <t>Bueiro metálico sem interrupção de tráfego - D = 3,60 m - chapa galvanizada - escavado em material de 1ª categoria - aterro ferroviário máximo = 6,60 m</t>
  </si>
  <si>
    <t>Bueiro metálico sem interrupção de tráfego - D = 3,60 m - chapa galvanizada - escavado em material de 1ª categoria - aterro rodoviário máximo = 4,30 m</t>
  </si>
  <si>
    <t>Bueiro metálico sem interrupção de tráfego - D = 3,60 m - chapa galvanizada - escavado em material de 2ª categoria - aterro ferroviário máximo = 6,60 m</t>
  </si>
  <si>
    <t>Bueiro metálico sem interrupção de tráfego - D = 3,60 m - chapa galvanizada - escavado em material de 2ª categoria - aterro rodoviário máximo = 4,30 m</t>
  </si>
  <si>
    <t>Bueiro metálico sem interrupção de tráfego - D = 3,60 m - chapa galvanizada - escavado em material de 3ª categoria - aterro ferroviário máximo = 6,60 m</t>
  </si>
  <si>
    <t>Bueiro metálico sem interrupção de tráfego - D = 3,60 m - chapa galvanizada - escavado em material de 3ª categoria - aterro rodoviário máximo = 4,30 m</t>
  </si>
  <si>
    <t>Bueiro metálico sem interrupção de tráfego - D = 3,80 m - chapa galvanizada - escavado em material de 1ª categoria - aterro ferroviário máximo = 6,20 m</t>
  </si>
  <si>
    <t>Bueiro metálico sem interrupção de tráfego - D = 3,80 m - chapa galvanizada - escavado em material de 1ª categoria - aterro rodoviário máximo = 4,00 m</t>
  </si>
  <si>
    <t>Bueiro metálico sem interrupção de tráfego - D = 3,80 m - chapa galvanizada - escavado em material de 2ª categoria - aterro ferroviário máximo = 6,20 m</t>
  </si>
  <si>
    <t>Bueiro metálico sem interrupção de tráfego - D = 3,80 m - chapa galvanizada - escavado em material de 2ª categoria - aterro rodoviário máximo = 4,00 m</t>
  </si>
  <si>
    <t>Bueiro metálico sem interrupção de tráfego - D = 3,80 m - chapa galvanizada - escavado em material de 3ª categoria - aterro ferroviário máximo = 6,20 m</t>
  </si>
  <si>
    <t>Bueiro metálico sem interrupção de tráfego - D = 3,80 m - chapa galvanizada - escavado em material de 3ª categoria - aterro rodoviário máximo = 4,00 m</t>
  </si>
  <si>
    <t>Bueiro metálico sem interrupção de tráfego - D = 4,00 m - chapa galvanizada - escavado em material de 1ª categoria - aterro ferroviário máximo = 5,10 m</t>
  </si>
  <si>
    <t>Bueiro metálico sem interrupção de tráfego - D = 4,00 m - chapa galvanizada - escavado em material de 1ª categoria - aterro rodoviário máximo = 3,10 m</t>
  </si>
  <si>
    <t>Bueiro metálico sem interrupção de tráfego - D = 4,00 m - chapa galvanizada - escavado em material de 2ª categoria - aterro ferroviário máximo = 5,10 m</t>
  </si>
  <si>
    <t>Bueiro metálico sem interrupção de tráfego - D = 4,00 m - chapa galvanizada - escavado em material de 2ª categoria - aterro rodoviário máximo = 3,10 m</t>
  </si>
  <si>
    <t>Bueiro metálico sem interrupção de tráfego - D = 4,00 m - chapa galvanizada - escavado em material de 3ª categoria - aterro ferroviário máximo = 5,10 m</t>
  </si>
  <si>
    <t>Bueiro metálico sem interrupção de tráfego - D = 4,00 m - chapa galvanizada - escavado em material de 3ª categoria - aterro rodoviário máximo = 3,10 m</t>
  </si>
  <si>
    <t>Bueiro metálico sem interrupção de tráfego - D = 4,20 m - chapa galvanizada - escavado em material de 1ª categoria - aterro ferroviário máximo = 4,80 m</t>
  </si>
  <si>
    <t>Bueiro metálico sem interrupção de tráfego - D = 4,20 m - chapa galvanizada - escavado em material de 1ª categoria - aterro rodoviário máximo = 4,40 m</t>
  </si>
  <si>
    <t>Bueiro metálico sem interrupção de tráfego - D = 4,20 m - chapa galvanizada - escavado em material de 2ª categoria - aterro ferroviário máximo = 4,80 m</t>
  </si>
  <si>
    <t>Bueiro metálico sem interrupção de tráfego - D = 4,20 m - chapa galvanizada - escavado em material de 2ª categoria - aterro rodoviário máximo = 4,40 m</t>
  </si>
  <si>
    <t>Bueiro metálico sem interrupção de tráfego - D = 4,20 m - chapa galvanizada - escavado em material de 3ª categoria - aterro ferroviário máximo = 4,80 m</t>
  </si>
  <si>
    <t>Bueiro metálico sem interrupção de tráfego - D = 4,20 m - chapa galvanizada - escavado em material de 3ª categoria - aterro rodoviário máximo = 4,40 m</t>
  </si>
  <si>
    <t>Bueiro metálico sem interrupção de tráfego - D = 4,40 m - chapa galvanizada - escavado em material de 1ª categoria - aterro ferroviário máximo = 4,20 m</t>
  </si>
  <si>
    <t>Bueiro metálico sem interrupção de tráfego - D = 4,40 m - chapa galvanizada - escavado em material de 1ª categoria - aterro rodoviário máximo = 4,20 m</t>
  </si>
  <si>
    <t>Bueiro metálico sem interrupção de tráfego - D = 4,40 m - chapa galvanizada - escavado em material de 2ª categoria - aterro ferroviário máximo = 4,20 m</t>
  </si>
  <si>
    <t>Bueiro metálico sem interrupção de tráfego - D = 4,40 m - chapa galvanizada - escavado em material de 2ª categoria - aterro rodoviário máximo = 4,20 m</t>
  </si>
  <si>
    <t>Bueiro metálico sem interrupção de tráfego - D = 4,40 m - chapa galvanizada - escavado em material de 3ª categoria - aterro ferroviário máximo = 4,20 m</t>
  </si>
  <si>
    <t>Bueiro metálico sem interrupção de tráfego - D = 4,40 m - chapa galvanizada - escavado em material de 3ª categoria - aterro rodoviário máximo = 4,20 m</t>
  </si>
  <si>
    <t>Bueiro metálico sem interrupção de tráfego - D = 4,60 m - chapa galvanizada - escavado em material de 1ª categoria - aterro ferroviário máximo = 4,00 m</t>
  </si>
  <si>
    <t>Bueiro metálico sem interrupção de tráfego - D = 4,60 m - chapa galvanizada - escavado em material de 1ª categoria - aterro rodoviário máximo = 4,00 m</t>
  </si>
  <si>
    <t>Bueiro metálico sem interrupção de tráfego - D = 4,60 m - chapa galvanizada - escavado em material de 2ª categoria - aterro ferroviário máximo = 4,00 m</t>
  </si>
  <si>
    <t>Bueiro metálico sem interrupção de tráfego - D = 4,60 m - chapa galvanizada - escavado em material de 2ª categoria - aterro rodoviário máximo = 4,00 m</t>
  </si>
  <si>
    <t>Bueiro metálico sem interrupção de tráfego - D = 4,60 m - chapa galvanizada - escavado em material de 3ª categoria - aterro ferroviário máximo = 4,00 m</t>
  </si>
  <si>
    <t>Bueiro metálico sem interrupção de tráfego - D = 4,60 m - chapa galvanizada - escavado em material de 3ª categoria - aterro rodoviário máximo = 4,00 m</t>
  </si>
  <si>
    <t>Bueiro metálico sem interrupção de tráfego - D = 4,80 m - chapa galvanizada - escavado em material de 1ª categoria - aterro ferroviário máximo = 5,10 m</t>
  </si>
  <si>
    <t>Bueiro metálico sem interrupção de tráfego - D = 4,80 m - chapa galvanizada - escavado em material de 1ª categoria - aterro rodoviário máximo = 5,50 m</t>
  </si>
  <si>
    <t>Bueiro metálico sem interrupção de tráfego - D = 4,80 m - chapa galvanizada - escavado em material de 2ª categoria - aterro ferroviário máximo = 5,10 m</t>
  </si>
  <si>
    <t>Bueiro metálico sem interrupção de tráfego - D = 4,80 m - chapa galvanizada - escavado em material de 2ª categoria - aterro rodoviário máximo = 5,50 m</t>
  </si>
  <si>
    <t>Bueiro metálico sem interrupção de tráfego - D = 4,80 m - chapa galvanizada - escavado em material de 3ª categoria - aterro ferroviário máximo = 5,10 m</t>
  </si>
  <si>
    <t>Bueiro metálico sem interrupção de tráfego - D = 4,80 m - chapa galvanizada - escavado em material de 3ª categoria - aterro rodoviário máximo = 5,50 m</t>
  </si>
  <si>
    <t>Bueiro metálico sem interrupção de tráfego - D = 5,00 m - chapa galvanizada - escavado em material de 1ª categoria - aterro ferroviário máximo = 4,80 m</t>
  </si>
  <si>
    <t>Bueiro metálico sem interrupção de tráfego - D = 5,00 m - chapa galvanizada - escavado em material de 1ª categoria - aterro rodoviário máximo = 5,30 m</t>
  </si>
  <si>
    <t>Bueiro metálico sem interrupção de tráfego - D = 5,00 m - chapa galvanizada - escavado em material de 2ª categoria - aterro ferroviário máximo = 4,80 m</t>
  </si>
  <si>
    <t>Bueiro metálico sem interrupção de tráfego - D = 5,00 m - chapa galvanizada - escavado em material de 2ª categoria - aterro rodoviário máximo = 5,30 m</t>
  </si>
  <si>
    <t>Bueiro metálico sem interrupção de tráfego - D = 5,00 m - chapa galvanizada - escavado em material de 3ª categoria - aterro ferroviário máximo = 4,80 m</t>
  </si>
  <si>
    <t>Bueiro metálico sem interrupção de tráfego - D = 5,00 m - chapa galvanizada - escavado em material de 3ª categoria - aterro rodoviário máximo = 5,30 m</t>
  </si>
  <si>
    <t>Sistema de escoramento telescópico regulável para tunnel liner</t>
  </si>
  <si>
    <t>Boca de BDCC 1,50 x 1,50 m - esconsidade 0° - areia e brita comerciais</t>
  </si>
  <si>
    <t>Boca de BDCC 1,50 x 1,50 m - esconsidade 0° - areia extraída e brita produzida</t>
  </si>
  <si>
    <t>Boca de BDCC 1,50 x 1,50 m - esconsidade 15° - areia e brita comerciais</t>
  </si>
  <si>
    <t>Boca de BDCC 1,50 x 1,50 m - esconsidade 15° - areia extraída e brita produzida</t>
  </si>
  <si>
    <t>Boca de BDCC 1,50 x 1,50 m - esconsidade 30° - areia e brita comerciais</t>
  </si>
  <si>
    <t>Boca de BDCC 1,50 x 1,50 m - esconsidade 30° - areia extraída e brita produzida</t>
  </si>
  <si>
    <t>Boca de BDCC 1,50 x 1,50 m - esconsidade 45° - areia e brita comerciais</t>
  </si>
  <si>
    <t>Boca de BDCC 1,50 x 1,50 m - esconsidade 45° - areia extraída e brita produzida</t>
  </si>
  <si>
    <t>Boca de BDCC 2,00 x 2,00 m - esconsidade 0° - areia e brita comerciais</t>
  </si>
  <si>
    <t>Boca de BDCC 2,00 x 2,00 m - esconsidade 0° - areia extraída e brita produzida</t>
  </si>
  <si>
    <t>Boca de BDCC 2,00 x 2,00 m - esconsidade 15° - areia e brita comerciais</t>
  </si>
  <si>
    <t>Boca de BDCC 2,00 x 2,00 m - esconsidade 15° - areia extraída e brita produzida</t>
  </si>
  <si>
    <t>Boca de BDCC 2,00 x 2,00 m - esconsidade 30° - areia e brita comerciais</t>
  </si>
  <si>
    <t>Boca de BDCC 2,00 x 2,00 m - esconsidade 30° - areia extraída e brita produzida</t>
  </si>
  <si>
    <t>Boca de BDCC 2,00 x 2,00 m - esconsidade 45° - areia e brita comerciais</t>
  </si>
  <si>
    <t>Boca de BDCC 2,00 x 2,00 m - esconsidade 45° - areia extraída e brita produzida</t>
  </si>
  <si>
    <t>Boca de BDCC 2,50 x 2,50 m - esconsidade 0° - areia e brita comerciais</t>
  </si>
  <si>
    <t>Boca de BDCC 2,50 x 2,50 m - esconsidade 0° - areia extraída e brita produzida</t>
  </si>
  <si>
    <t>Boca de BDCC 2,50 x 2,50 m - esconsidade 15° - areia e brita comerciais</t>
  </si>
  <si>
    <t>Boca de BDCC 2,50 x 2,50 m - esconsidade 15° - areia extraída e brita produzida</t>
  </si>
  <si>
    <t>Boca de BDCC 2,50 x 2,50 m - esconsidade 30° - areia e brita comerciais</t>
  </si>
  <si>
    <t>Boca de BDCC 2,50 x 2,50 m - esconsidade 30° - areia extraída e brita produzida</t>
  </si>
  <si>
    <t>Boca de BDCC 2,50 x 2,50 m - esconsidade 45° - areia e brita comerciais</t>
  </si>
  <si>
    <t>Boca de BDCC 2,50 x 2,50 m - esconsidade 45° - areia extraída e brita produzida</t>
  </si>
  <si>
    <t>Boca de BDCC 3,00 x 3,00 m - esconsidade 0° - areia e brita comerciais</t>
  </si>
  <si>
    <t>Boca de BDCC 3,00 x 3,00 m - esconsidade 0° - areia extraída e brita produzida</t>
  </si>
  <si>
    <t>Boca de BDCC 3,00 x 3,00 m - esconsidade 15° - areia e brita comerciais</t>
  </si>
  <si>
    <t>Boca de BDCC 3,00 x 3,00 m - esconsidade 15° - areia extraída e brita produzida</t>
  </si>
  <si>
    <t>Boca de BDCC 3,00 x 3,00 m - esconsidade 30° - areia e brita comerciais</t>
  </si>
  <si>
    <t>Boca de BDCC 3,00 x 3,00 m - esconsidade 30° - areia extraída e brita produzida</t>
  </si>
  <si>
    <t>Boca de BDCC 3,00 x 3,00 m - esconsidade 45° - areia e brita comerciais</t>
  </si>
  <si>
    <t>Boca de BDCC 3,00 x 3,00 m - esconsidade 45° - areia extraída e brita produzida</t>
  </si>
  <si>
    <t>Boca de BSCC 1,50 x 1,50 m - esconsidade 0° - areia e brita comerciais</t>
  </si>
  <si>
    <t>Boca de BSCC 1,50 x 1,50 m - esconsidade 0° - areia extraída e brita produzida</t>
  </si>
  <si>
    <t>Boca de BSCC 1,50 x 1,50 m - esconsidade 15° - areia e brita comerciais</t>
  </si>
  <si>
    <t>Boca de BSCC 1,50 x 1,50 m - esconsidade 15° - areia extraída e brita produzida</t>
  </si>
  <si>
    <t>Boca de BSCC 1,50 x 1,50 m - esconsidade 30° - areia e brita comerciais</t>
  </si>
  <si>
    <t>Boca de BSCC 1,50 x 1,50 m - esconsidade 30° - areia extraída e brita produzida</t>
  </si>
  <si>
    <t>Boca de BSCC 1,50 x 1,50 m - esconsidade 45° - areia e brita comerciais</t>
  </si>
  <si>
    <t>Boca de BSCC 1,50 x 1,50 m - esconsidade 45° - areia extraída e brita produzida</t>
  </si>
  <si>
    <t>Boca de BSCC 2,00 x 2,00 m - esconsidade 0° - areia e brita comerciais</t>
  </si>
  <si>
    <t>Boca de BSCC 2,00 x 2,00 m - esconsidade 0° - areia extraída e brita produzida</t>
  </si>
  <si>
    <t>Boca de BSCC 2,00 x 2,00 m - esconsidade 15° - areia e brita comerciais</t>
  </si>
  <si>
    <t>Boca de BSCC 2,00 x 2,00 m - esconsidade 15° - areia extraída e brita produzida</t>
  </si>
  <si>
    <t>Boca de BSCC 2,00 x 2,00 m - esconsidade 30° - areia e brita comerciais</t>
  </si>
  <si>
    <t>Boca de BSCC 2,00 x 2,00 m - esconsidade 30° - areia extraída e brita produzida</t>
  </si>
  <si>
    <t>Boca de BSCC 2,00 x 2,00 m - esconsidade 45° - areia e brita comerciais</t>
  </si>
  <si>
    <t>Boca de BSCC 2,00 x 2,00 m - esconsidade 45° - areia extraída e brita produzida</t>
  </si>
  <si>
    <t>Boca de BSCC 2,50 x 2,50 m - esconsidade 0° - areia e brita comerciais</t>
  </si>
  <si>
    <t>Boca de BSCC 2,50 x 2,50 m - esconsidade 0° - areia extraída e brita produzida</t>
  </si>
  <si>
    <t>Boca de BSCC 2,50 x 2,50 m - esconsidade 15° - areia e brita comerciais</t>
  </si>
  <si>
    <t>Boca de BSCC 2,50 x 2,50 m - esconsidade 15° - areia extraída e brita produzida</t>
  </si>
  <si>
    <t>Boca de BSCC 2,50 x 2,50 m - esconsidade 30° - areia e brita comerciais</t>
  </si>
  <si>
    <t>Boca de BSCC 2,50 x 2,50 m - esconsidade 30° - areia extraída e brita produzida</t>
  </si>
  <si>
    <t>Boca de BSCC 2,50 x 2,50 m - esconsidade 45° - areia e brita comerciais</t>
  </si>
  <si>
    <t>Boca de BSCC 2,50 x 2,50 m - esconsidade 45° - areia extraída e brita produzida</t>
  </si>
  <si>
    <t>Boca de BSCC 3,00 x 3,00 m - esconsidade 0° - areia e brita comerciais</t>
  </si>
  <si>
    <t>Boca de BSCC 3,00 x 3,00 m - esconsidade 0° - areia extraída e brita produzida</t>
  </si>
  <si>
    <t>Boca de BSCC 3,00 x 3,00 m - esconsidade 15° - areia e brita comerciais</t>
  </si>
  <si>
    <t>Boca de BSCC 3,00 x 3,00 m - esconsidade 15° - areia extraída e brita produzida</t>
  </si>
  <si>
    <t>Boca de BSCC 3,00 x 3,00 m - esconsidade 30° - areia e brita comerciais</t>
  </si>
  <si>
    <t>Boca de BSCC 3,00 x 3,00 m - esconsidade 30° - areia extraída e brita produzida</t>
  </si>
  <si>
    <t>Boca de BSCC 3,00 x 3,00 m - esconsidade 45° - areia e brita comerciais</t>
  </si>
  <si>
    <t>Boca de BSCC 3,00 x 3,00 m - esconsidade 45° - areia extraída e brita produzida</t>
  </si>
  <si>
    <t>Boca de BTCC 1,50 x 1,50 m - esconsidade 0° - areia e brita comerciais</t>
  </si>
  <si>
    <t>Boca de BTCC 1,50 x 1,50 m - esconsidade 0° - areia extraída e brita produzida</t>
  </si>
  <si>
    <t>Boca de BTCC 1,50 x 1,50 m - esconsidade 15° - areia e brita comerciais</t>
  </si>
  <si>
    <t>Boca de BTCC 1,50 x 1,50 m - esconsidade 15° - areia extraída e brita produzida</t>
  </si>
  <si>
    <t>Boca de BTCC 1,50 x 1,50 m - esconsidade 30° - areia e brita comerciais</t>
  </si>
  <si>
    <t>Boca de BTCC 1,50 x 1,50 m - esconsidade 30° - areia extraída e brita produzida</t>
  </si>
  <si>
    <t>Boca de BTCC 1,50 x 1,50 m - esconsidade 45° - areia e brita comerciais</t>
  </si>
  <si>
    <t>Boca de BTCC 1,50 x 1,50 m - esconsidade 45° - areia extraída e brita produzida</t>
  </si>
  <si>
    <t>Boca de BTCC 2,00 x 2,00 m - esconsidade 0° - areia e brita comerciais</t>
  </si>
  <si>
    <t>Boca de BTCC 2,00 x 2,00 m - esconsidade 0° - areia extraída e brita produzida</t>
  </si>
  <si>
    <t>Boca de BTCC 2,00 x 2,00 m - esconsidade 15° - areia e brita comerciais</t>
  </si>
  <si>
    <t>Boca de BTCC 2,00 x 2,00 m - esconsidade 15° - areia extraída e brita produzida</t>
  </si>
  <si>
    <t>Boca de BTCC 2,00 x 2,00 m - esconsidade 30° - areia e brita comerciais</t>
  </si>
  <si>
    <t>Boca de BTCC 2,00 x 2,00 m - esconsidade 30° - areia extraída e brita produzida</t>
  </si>
  <si>
    <t>Boca de BTCC 2,00 x 2,00 m - esconsidade 45° - areia e brita comerciais</t>
  </si>
  <si>
    <t>Boca de BTCC 2,00 x 2,00 m - esconsidade 45° - areia extraída e brita produzida</t>
  </si>
  <si>
    <t>Boca de BTCC 2,50 x 2,50 m - esconsidade 0° - areia e brita comerciais</t>
  </si>
  <si>
    <t>Boca de BTCC 2,50 x 2,50 m - esconsidade 0° - areia extraída e brita produzida</t>
  </si>
  <si>
    <t>Boca de BTCC 2,50 x 2,50 m - esconsidade 15° - areia e brita comerciais</t>
  </si>
  <si>
    <t>Boca de BTCC 2,50 x 2,50 m - esconsidade 15° - areia extraída e brita produzida</t>
  </si>
  <si>
    <t>Boca de BTCC 2,50 x 2,50 m - esconsidade 30° - areia e brita comerciais</t>
  </si>
  <si>
    <t>Boca de BTCC 2,50 x 2,50 m - esconsidade 30° - areia extraída e brita produzida</t>
  </si>
  <si>
    <t>Boca de BTCC 2,50 x 2,50 m - esconsidade 45° - areia e brita comerciais</t>
  </si>
  <si>
    <t>Boca de BTCC 2,50 x 2,50 m - esconsidade 45° - areia extraída e brita produzida</t>
  </si>
  <si>
    <t>Boca de BTCC 3,00 x 3,00 m - esconsidade 0° - areia e brita comerciais</t>
  </si>
  <si>
    <t>Boca de BTCC 3,00 x 3,00 m - esconsidade 0° - areia extraída e brita produzida</t>
  </si>
  <si>
    <t>Boca de BTCC 3,00 x 3,00 m - esconsidade 15° - areia e brita comerciais</t>
  </si>
  <si>
    <t>Boca de BTCC 3,00 x 3,00 m - esconsidade 15° - areia extraída e brita produzida</t>
  </si>
  <si>
    <t>Boca de BTCC 3,00 x 3,00 m - esconsidade 30° - areia e brita comerciais</t>
  </si>
  <si>
    <t>Boca de BTCC 3,00 x 3,00 m - esconsidade 30° - areia extraída e brita produzida</t>
  </si>
  <si>
    <t>Boca de BTCC 3,00 x 3,00 m - esconsidade 45° - areia e brita comerciais</t>
  </si>
  <si>
    <t>Boca de BTCC 3,00 x 3,00 m - esconsidade 45° - areia extraída e brita produzida</t>
  </si>
  <si>
    <t>Corpo de BDCC 1,50 x 1,50 m - moldado no local - altura do aterro 0,00 a 1,00 m - areia e brita comerciais</t>
  </si>
  <si>
    <t>Corpo de BDCC 1,50 x 1,50 m - moldado no local - altura do aterro 0,00 a 1,00 m - areia extraída e brita produzida</t>
  </si>
  <si>
    <t>Corpo de BDCC 1,50 x 1,50 m - moldado no local - altura do aterro 1,00 a 2,50 m - areia e brita comerciais</t>
  </si>
  <si>
    <t>Corpo de BDCC 1,50 x 1,50 m - moldado no local - altura do aterro 1,00 a 2,50 m - areia extraída e brita produzida</t>
  </si>
  <si>
    <t>Corpo de BDCC 1,50 x 1,50 m - moldado no local - altura do aterro 10,00 a 12,50 m - areia e brita comerciais</t>
  </si>
  <si>
    <t>Corpo de BDCC 1,50 x 1,50 m - moldado no local - altura do aterro 10,00 a 12,50 m - areia extraída e brita produzida</t>
  </si>
  <si>
    <t>Corpo de BDCC 1,50 x 1,50 m - moldado no local - altura do aterro 12,50 a 15,00 m - areia e brita comerciais</t>
  </si>
  <si>
    <t>Corpo de BDCC 1,50 x 1,50 m - moldado no local - altura do aterro 12,50 a 15,00 m - areia extraída e brita produzida</t>
  </si>
  <si>
    <t>Corpo de BDCC 1,50 x 1,50 m - moldado no local - altura do aterro 2,50 a 5,00 m - areia e brita comerciais</t>
  </si>
  <si>
    <t>Corpo de BDCC 1,50 x 1,50 m - moldado no local - altura do aterro 2,50 a 5,00 m - areia extraída e brita produzida</t>
  </si>
  <si>
    <t>Corpo de BDCC 1,50 x 1,50 m - moldado no local - altura do aterro 5,00 a 7,50 m - areia e brita comerciais</t>
  </si>
  <si>
    <t>Corpo de BDCC 1,50 x 1,50 m - moldado no local - altura do aterro 5,00 a 7,50 m - areia extraída e brita produzida</t>
  </si>
  <si>
    <t>Corpo de BDCC 1,50 x 1,50 m - moldado no local - altura do aterro 7,50 a 10,00 m - areia e brita comerciais</t>
  </si>
  <si>
    <t>Corpo de BDCC 1,50 x 1,50 m - moldado no local - altura do aterro 7,50 a 10,00 m - areia extraída e brita produzida</t>
  </si>
  <si>
    <t>Corpo de BDCC 2,00 x 2,00 m - moldado no local - altura do aterro 0,00 a 1,00 m - areia e brita comerciais</t>
  </si>
  <si>
    <t>Corpo de BDCC 2,00 x 2,00 m - moldado no local - altura do aterro 0,00 a 1,00 m - areia extraída e brita produzida</t>
  </si>
  <si>
    <t>Corpo de BDCC 2,00 x 2,00 m - moldado no local - altura do aterro 1,00 a 2,50 m - areia e brita comerciais</t>
  </si>
  <si>
    <t>Corpo de BDCC 2,00 x 2,00 m - moldado no local - altura do aterro 1,00 a 2,50 m - areia extraída e brita produzida</t>
  </si>
  <si>
    <t>Corpo de BDCC 2,00 x 2,00 m - moldado no local - altura do aterro 10,00 a 12,50 m - areia e brita comerciais</t>
  </si>
  <si>
    <t>Corpo de BDCC 2,00 x 2,00 m - moldado no local - altura do aterro 10,00 a 12,50 m - areia extraída e brita produzida</t>
  </si>
  <si>
    <t>Corpo de BDCC 2,00 x 2,00 m - moldado no local - altura do aterro 12,50 a 15,00 m - areia e brita comerciais</t>
  </si>
  <si>
    <t>Corpo de BDCC 2,00 x 2,00 m - moldado no local - altura do aterro 12,50 a 15,00 m - areia extraída e brita produzida</t>
  </si>
  <si>
    <t>Corpo de BDCC 2,00 x 2,00 m - moldado no local - altura do aterro 2,50 a 5,00 m - areia e brita comerciais</t>
  </si>
  <si>
    <t>Corpo de BDCC 2,00 x 2,00 m - moldado no local - altura do aterro 2,50 a 5,00 m - areia extraída e brita produzida</t>
  </si>
  <si>
    <t>Corpo de BDCC 2,00 x 2,00 m - moldado no local - altura do aterro 5,00 a 7,50 m - areia e brita comerciais</t>
  </si>
  <si>
    <t>Corpo de BDCC 2,00 x 2,00 m - moldado no local - altura do aterro 5,00 a 7,50 m - areia extraída e brita produzida</t>
  </si>
  <si>
    <t>Corpo de BDCC 2,00 x 2,00 m - moldado no local - altura do aterro 7,50 a 10,00 m - areia e brita comerciais</t>
  </si>
  <si>
    <t>Corpo de BDCC 2,00 x 2,00 m - moldado no local - altura do aterro 7,50 a 10,00 m - areia extraída e brita produzida</t>
  </si>
  <si>
    <t>Corpo de BDCC 2,50 x 2,50 m - moldado no local - altura do aterro 0,00 a 1,00 m - areia e brita comerciais</t>
  </si>
  <si>
    <t>Corpo de BDCC 2,50 x 2,50 m - moldado no local - altura do aterro 0,00 a 1,00 m - areia extraída e brita produzida</t>
  </si>
  <si>
    <t>Corpo de BDCC 2,50 x 2,50 m - moldado no local - altura do aterro 1,00 a 2,50 m - areia e brita comerciais</t>
  </si>
  <si>
    <t>Corpo de BDCC 2,50 x 2,50 m - moldado no local - altura do aterro 1,00 a 2,50 m - areia extraída e brita produzida</t>
  </si>
  <si>
    <t>Corpo de BDCC 2,50 x 2,50 m - moldado no local - altura do aterro 10,00 a 12,50 m - areia e brita comerciais</t>
  </si>
  <si>
    <t>Corpo de BDCC 2,50 x 2,50 m - moldado no local - altura do aterro 10,00 a 12,50 m - areia extraída e brita produzida</t>
  </si>
  <si>
    <t>Corpo de BDCC 2,50 x 2,50 m - moldado no local - altura do aterro 12,50 a 15,00 m - areia e brita comerciais</t>
  </si>
  <si>
    <t>Corpo de BDCC 2,50 x 2,50 m - moldado no local - altura do aterro 12,50 a 15,00 m - areia extraída e brita produzida</t>
  </si>
  <si>
    <t>Corpo de BDCC 2,50 x 2,50 m - moldado no local - altura do aterro 2,50 a 5,00 m - areia e brita comerciais</t>
  </si>
  <si>
    <t>Corpo de BDCC 2,50 x 2,50 m - moldado no local - altura do aterro 2,50 a 5,00 m - areia extraída e brita produzida</t>
  </si>
  <si>
    <t>Corpo de BDCC 2,50 x 2,50 m - moldado no local - altura do aterro 5,00 a 7,50 m - areia e brita comerciais</t>
  </si>
  <si>
    <t>Corpo de BDCC 2,50 x 2,50 m - moldado no local - altura do aterro 5,00 a 7,50 m - areia extraída e brita produzida</t>
  </si>
  <si>
    <t>Corpo de BDCC 2,50 x 2,50 m - moldado no local - altura do aterro 7,50 a 10,00 m - areia e brita comerciais</t>
  </si>
  <si>
    <t>Corpo de BDCC 2,50 x 2,50 m - moldado no local - altura do aterro 7,50 a 10,00 m - areia extraída e brita produzida</t>
  </si>
  <si>
    <t>Corpo de BDCC 3,00 x 3,00 m - moldado no local - altura do aterro 0,00 a 1,00 m - areia e brita comerciais</t>
  </si>
  <si>
    <t>Corpo de BDCC 3,00 x 3,00 m - moldado no local - altura do aterro 0,00 a 1,00 m - areia extraída e brita produzida</t>
  </si>
  <si>
    <t>Corpo de BDCC 3,00 x 3,00 m - moldado no local - altura do aterro 1,00 a 2,50 m - areia e brita comerciais</t>
  </si>
  <si>
    <t>Corpo de BDCC 3,00 x 3,00 m - moldado no local - altura do aterro 1,00 a 2,50 m - areia extraída e brita produzida</t>
  </si>
  <si>
    <t>Corpo de BDCC 3,00 x 3,00 m - moldado no local - altura do aterro 10,00 a 12,50 m - areia e brita comerciais</t>
  </si>
  <si>
    <t>Corpo de BDCC 3,00 x 3,00 m - moldado no local - altura do aterro 10,00 a 12,50 m - areia extraída e brita produzida</t>
  </si>
  <si>
    <t>Corpo de BDCC 3,00 x 3,00 m - moldado no local - altura do aterro 12,50 a 15,00 m - areia e brita comerciais</t>
  </si>
  <si>
    <t>Corpo de BDCC 3,00 x 3,00 m - moldado no local - altura do aterro 12,50 a 15,00 m - areia extraída e brita produzida</t>
  </si>
  <si>
    <t>Corpo de BDCC 3,00 x 3,00 m - moldado no local - altura do aterro 2,50 a 5,00 m - areia e brita comerciais</t>
  </si>
  <si>
    <t>Corpo de BDCC 3,00 x 3,00 m - moldado no local - altura do aterro 2,50 a 5,00 m - areia extraída e brita produzida</t>
  </si>
  <si>
    <t>Corpo de BDCC 3,00 x 3,00 m - moldado no local - altura do aterro 5,00 a 7,50 m - areia e brita comerciais</t>
  </si>
  <si>
    <t>Corpo de BDCC 3,00 x 3,00 m - moldado no local - altura do aterro 5,00 a 7,50 m - areia extraída e brita produzida</t>
  </si>
  <si>
    <t>Corpo de BDCC 3,00 x 3,00 m - moldado no local - altura do aterro 7,50 a 10,00 m - areia e brita comerciais</t>
  </si>
  <si>
    <t>Corpo de BDCC 3,00 x 3,00 m - moldado no local - altura do aterro 7,50 a 10,00 m - areia extraída e brita produzida</t>
  </si>
  <si>
    <t>Corpo de BSCC 1,50 x 1,50 m - moldado no local - altura do aterro 0,00 a 1,00 m - areia e brita comerciais</t>
  </si>
  <si>
    <t>Corpo de BSCC 1,50 x 1,50 m - moldado no local - altura do aterro 0,00 a 1,00 m - areia extraída e brita produzida</t>
  </si>
  <si>
    <t>Corpo de BSCC 1,50 x 1,50 m - moldado no local - altura do aterro 1,00 a 2,50 m - areia e brita comerciais</t>
  </si>
  <si>
    <t>Corpo de BSCC 1,50 x 1,50 m - moldado no local - altura do aterro 1,00 a 2,50 m - areia extraída e brita produzida</t>
  </si>
  <si>
    <t>Corpo de BSCC 1,50 x 1,50 m - moldado no local - altura do aterro 10,00 a 12,50 m - areia e brita comerciais</t>
  </si>
  <si>
    <t>Corpo de BSCC 1,50 x 1,50 m - moldado no local - altura do aterro 10,00 a 12,50 m - areia extraída e brita produzida</t>
  </si>
  <si>
    <t>Corpo de BSCC 1,50 x 1,50 m - moldado no local - altura do aterro 12,50 a 15,00 m - areia e brita comerciais</t>
  </si>
  <si>
    <t>Corpo de BSCC 1,50 x 1,50 m - moldado no local - altura do aterro 12,50 a 15,00 m - areia extraída e brita produzida</t>
  </si>
  <si>
    <t>Corpo de BSCC 1,50 x 1,50 m - moldado no local - altura do aterro 2,50 a 5,00 m - areia e brita comerciais</t>
  </si>
  <si>
    <t>Corpo de BSCC 1,50 x 1,50 m - moldado no local - altura do aterro 2,50 a 5,00 m - areia extraída e brita produzida</t>
  </si>
  <si>
    <t>Corpo de BSCC 1,50 x 1,50 m - moldado no local - altura do aterro 5,00 a 7,50 m - areia e brita comerciais</t>
  </si>
  <si>
    <t>Corpo de BSCC 1,50 x 1,50 m - moldado no local - altura do aterro 5,00 a 7,50 m - areia extraída e brita produzida</t>
  </si>
  <si>
    <t>Corpo de BSCC 1,50 x 1,50 m - moldado no local - altura do aterro 7,50 a 10,00 m - areia e brita comerciais</t>
  </si>
  <si>
    <t>Corpo de BSCC 1,50 x 1,50 m - moldado no local - altura do aterro 7,50 a 10,00 m - areia extraída e brita produzida</t>
  </si>
  <si>
    <t>Corpo de BSCC 2,00 x 2,00 m - moldado no local - altura do aterro 0,00 a 1,00 m - areia e brita comerciais</t>
  </si>
  <si>
    <t>Corpo de BSCC 2,00 x 2,00 m - moldado no local - altura do aterro 0,00 a 1,00 m - areia extraída e brita produzida</t>
  </si>
  <si>
    <t>Corpo de BSCC 2,00 x 2,00 m - moldado no local - altura do aterro 1,00 a 2,50 m - areia e brita comerciais</t>
  </si>
  <si>
    <t>Corpo de BSCC 2,00 x 2,00 m - moldado no local - altura do aterro 1,00 a 2,50 m - areia extraída e brita produzida</t>
  </si>
  <si>
    <t>Corpo de BSCC 2,00 x 2,00 m - moldado no local - altura do aterro 10,00 a 12,50 m - areia e brita comerciais</t>
  </si>
  <si>
    <t>Corpo de BSCC 2,00 x 2,00 m - moldado no local - altura do aterro 10,00 a 12,50 m - areia extraída e brita produzida</t>
  </si>
  <si>
    <t>Corpo de BSCC 2,00 x 2,00 m - moldado no local - altura do aterro 12,50 a 15,00 m - areia e brita comerciais</t>
  </si>
  <si>
    <t>Corpo de BSCC 2,00 x 2,00 m - moldado no local - altura do aterro 12,50 a 15,00 m - areia extraída e brita produzida</t>
  </si>
  <si>
    <t>Corpo de BSCC 2,00 x 2,00 m - moldado no local - altura do aterro 2,50 a 5,00 m - areia e brita comerciais</t>
  </si>
  <si>
    <t>Corpo de BSCC 2,00 x 2,00 m - moldado no local - altura do aterro 2,50 a 5,00 m - areia extraída e brita produzida</t>
  </si>
  <si>
    <t>Corpo de BSCC 2,00 x 2,00 m - moldado no local - altura do aterro 5,00 a 7,50 m - areia e brita comerciais</t>
  </si>
  <si>
    <t>Corpo de BSCC 2,00 x 2,00 m - moldado no local - altura do aterro 5,00 a 7,50 m - areia extraída e brita produzida</t>
  </si>
  <si>
    <t>Corpo de BSCC 2,00 x 2,00 m - moldado no local - altura do aterro 7,50 a 10,00 m - areia e brita comerciais</t>
  </si>
  <si>
    <t>Corpo de BSCC 2,00 x 2,00 m - moldado no local - altura do aterro 7,50 a 10,00 m - areia extraída e brita produzida</t>
  </si>
  <si>
    <t>Corpo de BSCC 2,50 x 2,50 m - moldado no local - altura do aterro 0,00 a 1,00 m - areia e brita comerciais</t>
  </si>
  <si>
    <t>Corpo de BSCC 2,50 x 2,50 m - moldado no local - altura do aterro 0,00 a 1,00 m - areia extraída e brita produzida</t>
  </si>
  <si>
    <t>Corpo de BSCC 2,50 x 2,50 m - moldado no local - altura do aterro 1,00 a 2,50 m - areia e brita comerciais</t>
  </si>
  <si>
    <t>Corpo de BSCC 2,50 x 2,50 m - moldado no local - altura do aterro 1,00 a 2,50 m - areia extraída e brita produzida</t>
  </si>
  <si>
    <t>Corpo de BSCC 2,50 x 2,50 m - moldado no local - altura do aterro 10,00 a 12,50 m - areia e brita comerciais</t>
  </si>
  <si>
    <t>Corpo de BSCC 2,50 x 2,50 m - moldado no local - altura do aterro 10,00 a 12,50 m - areia extraída e brita produzida</t>
  </si>
  <si>
    <t>Corpo de BSCC 2,50 x 2,50 m - moldado no local - altura do aterro 12,50 a 15,00 m - areia e brita comerciais</t>
  </si>
  <si>
    <t>Corpo de BSCC 2,50 x 2,50 m - moldado no local - altura do aterro 12,50 a 15,00 m - areia extraída e brita produzida</t>
  </si>
  <si>
    <t>Corpo de BSCC 2,50 x 2,50 m - moldado no local - altura do aterro 2,50 a 5,00 m - areia e brita comerciais</t>
  </si>
  <si>
    <t>Corpo de BSCC 2,50 x 2,50 m - moldado no local - altura do aterro 2,50 a 5,00 m - areia extraída e brita produzida</t>
  </si>
  <si>
    <t>Corpo de BSCC 2,50 x 2,50 m - moldado no local - altura do aterro 5,00 a 7,50 m - areia e brita comerciais</t>
  </si>
  <si>
    <t>Corpo de BSCC 2,50 x 2,50 m - moldado no local - altura do aterro 5,00 a 7,50 m - areia extraída e brita produzida</t>
  </si>
  <si>
    <t>Corpo de BSCC 2,50 x 2,50 m - moldado no local - altura do aterro 7,50 a 10,00 m - areia e brita comerciais</t>
  </si>
  <si>
    <t>Corpo de BSCC 2,50 x 2,50 m - moldado no local - altura do aterro 7,50 a 10,00 m - areia extraída e brita produzida</t>
  </si>
  <si>
    <t>Corpo de BSCC 3,00 x 3,00 m - moldado no local - altura do aterro 0,00 a 1,00 m - areia e brita comerciais</t>
  </si>
  <si>
    <t>Corpo de BSCC 3,00 x 3,00 m - moldado no local - altura do aterro 0,00 a 1,00 m - areia extraída e brita produzida</t>
  </si>
  <si>
    <t>Corpo de BSCC 3,00 x 3,00 m - moldado no local - altura do aterro 1,00 a 2,50 m - areia e brita comerciais</t>
  </si>
  <si>
    <t>Corpo de BSCC 3,00 x 3,00 m - moldado no local - altura do aterro 1,00 a 2,50 m - areia extraída e brita produzida</t>
  </si>
  <si>
    <t>Corpo de BSCC 3,00 x 3,00 m - moldado no local - altura do aterro 10,00 a 12,50 m - areia e brita comerciais</t>
  </si>
  <si>
    <t>Corpo de BSCC 3,00 x 3,00 m - moldado no local - altura do aterro 10,00 a 12,50 m - areia extraída e brita produzida</t>
  </si>
  <si>
    <t>Corpo de BSCC 3,00 x 3,00 m - moldado no local - altura do aterro 12,50 a 15,00 m - areia e brita comerciais</t>
  </si>
  <si>
    <t>Corpo de BSCC 3,00 x 3,00 m - moldado no local - altura do aterro 12,50 a 15,00 m - areia extraída e brita produzida</t>
  </si>
  <si>
    <t>Corpo de BSCC 3,00 x 3,00 m - moldado no local - altura do aterro 2,50 a 5,00 m - areia e brita comerciais</t>
  </si>
  <si>
    <t>Corpo de BSCC 3,00 x 3,00 m - moldado no local - altura do aterro 2,50 a 5,00 m - areia extraída e brita produzida</t>
  </si>
  <si>
    <t>Corpo de BSCC 3,00 x 3,00 m - moldado no local - altura do aterro 5,00 a 7,50 m - areia e brita comerciais</t>
  </si>
  <si>
    <t>Corpo de BSCC 3,00 x 3,00 m - moldado no local - altura do aterro 5,00 a 7,50 m - areia extraída e brita produzida</t>
  </si>
  <si>
    <t>Corpo de BSCC 3,00 x 3,00 m - moldado no local - altura do aterro 7,50 a 10,00 m - areia e brita comerciais</t>
  </si>
  <si>
    <t>Corpo de BSCC 3,00 x 3,00 m - moldado no local - altura do aterro 7,50 a 10,00 m - areia extraída e brita produzida</t>
  </si>
  <si>
    <t>Corpo de BTCC 1,50 x 1,50 m - moldado no local - altura do aterro 0,00 a 1,00 m - areia e brita comerciais</t>
  </si>
  <si>
    <t>Corpo de BTCC 1,50 x 1,50 m - moldado no local - altura do aterro 0,00 a 1,00 m - areia extraída e brita produzida</t>
  </si>
  <si>
    <t>Corpo de BTCC 1,50 x 1,50 m - moldado no local - altura do aterro 1,00 a 2,50 m - areia e brita comerciais</t>
  </si>
  <si>
    <t>Corpo de BTCC 1,50 x 1,50 m - moldado no local - altura do aterro 1,00 a 2,50 m - areia extraída e brita produzida</t>
  </si>
  <si>
    <t>Corpo de BTCC 1,50 x 1,50 m - moldado no local - altura do aterro 10,00 a 12,50 m - areia e brita comerciais</t>
  </si>
  <si>
    <t>Corpo de BTCC 1,50 x 1,50 m - moldado no local - altura do aterro 10,00 a 12,50 m - areia extraída e brita produzida</t>
  </si>
  <si>
    <t>Corpo de BTCC 1,50 x 1,50 m - moldado no local - altura do aterro 12,50 a 15,00 m - areia e brita comerciais</t>
  </si>
  <si>
    <t>Corpo de BTCC 1,50 x 1,50 m - moldado no local - altura do aterro 12,50 a 15,00 m - areia extraída e brita produzida</t>
  </si>
  <si>
    <t>Corpo de BTCC 1,50 x 1,50 m - moldado no local - altura do aterro 2,50 a 5,00 m - areia e brita comerciais</t>
  </si>
  <si>
    <t>Corpo de BTCC 1,50 x 1,50 m - moldado no local - altura do aterro 2,50 a 5,00 m - areia extraída e brita produzida</t>
  </si>
  <si>
    <t>Corpo de BTCC 1,50 x 1,50 m - moldado no local - altura do aterro 5,00 a 7,50 m - areia e brita comerciais</t>
  </si>
  <si>
    <t>Corpo de BTCC 1,50 x 1,50 m - moldado no local - altura do aterro 5,00 a 7,50 m - areia extraída e brita produzida</t>
  </si>
  <si>
    <t>Corpo de BTCC 1,50 x 1,50 m - moldado no local - altura do aterro 7,50 a 10,00 m - areia e brita comerciais</t>
  </si>
  <si>
    <t>Corpo de BTCC 1,50 x 1,50 m - moldado no local - altura do aterro 7,50 a 10,00 m - areia extraída e brita produzida</t>
  </si>
  <si>
    <t>Corpo de BTCC 2,00 x 2,00 m - moldado no local - altura do aterro 0,00 a 1,00 m - areia e brita comerciais</t>
  </si>
  <si>
    <t>Corpo de BTCC 2,00 x 2,00 m - moldado no local - altura do aterro 0,00 a 1,00 m - areia extraída e brita produzida</t>
  </si>
  <si>
    <t>Corpo de BTCC 2,00 x 2,00 m - moldado no local - altura do aterro 1,00 a 2,50 m - areia e brita comerciais</t>
  </si>
  <si>
    <t>Corpo de BTCC 2,00 x 2,00 m - moldado no local - altura do aterro 1,00 a 2,50 m - areia extraída e brita produzida</t>
  </si>
  <si>
    <t>Corpo de BTCC 2,00 x 2,00 m - moldado no local - altura do aterro 10,00 a 12,50 m - areia e brita comerciais</t>
  </si>
  <si>
    <t>Corpo de BTCC 2,00 x 2,00 m - moldado no local - altura do aterro 10,00 a 12,50 m - areia extraída e brita produzida</t>
  </si>
  <si>
    <t>Corpo de BTCC 2,00 x 2,00 m - moldado no local - altura do aterro 12,50 a 15,00 m - areia e brita comerciais</t>
  </si>
  <si>
    <t>Corpo de BTCC 2,00 x 2,00 m - moldado no local - altura do aterro 12,50 a 15,00 m - areia extraída e brita produzida</t>
  </si>
  <si>
    <t>Corpo de BTCC 2,00 x 2,00 m - moldado no local - altura do aterro 2,50 a 5,00 m - areia e brita comerciais</t>
  </si>
  <si>
    <t>Corpo de BTCC 2,00 x 2,00 m - moldado no local - altura do aterro 2,50 a 5,00 m - areia extraída e brita produzida</t>
  </si>
  <si>
    <t>Corpo de BTCC 2,00 x 2,00 m - moldado no local - altura do aterro 5,00 a 7,50 m - areia e brita comerciais</t>
  </si>
  <si>
    <t>Corpo de BTCC 2,00 x 2,00 m - moldado no local - altura do aterro 5,00 a 7,50 m - areia extraída e brita produzida</t>
  </si>
  <si>
    <t>Corpo de BTCC 2,00 x 2,00 m - moldado no local - altura do aterro 7,50 a 10,00 m - areia e brita comerciais</t>
  </si>
  <si>
    <t>Corpo de BTCC 2,00 x 2,00 m - moldado no local - altura do aterro 7,50 a 10,00 m - areia extraída e brita produzida</t>
  </si>
  <si>
    <t>Corpo de BTCC 2,50 x 2,50 m - moldado no local - altura do aterro 0,00 a 1,00 m - areia e brita comerciais</t>
  </si>
  <si>
    <t>Corpo de BTCC 2,50 x 2,50 m - moldado no local - altura do aterro 0,00 a 1,00 m - areia extraída e brita produzida</t>
  </si>
  <si>
    <t>Corpo de BTCC 2,50 x 2,50 m - moldado no local - altura do aterro 1,00 a 2,50 m - areia e brita comerciais</t>
  </si>
  <si>
    <t>Corpo de BTCC 2,50 x 2,50 m - moldado no local - altura do aterro 1,00 a 2,50 m - areia extraída e brita produzida</t>
  </si>
  <si>
    <t>Corpo de BTCC 2,50 x 2,50 m - moldado no local - altura do aterro 10,00 a 12,50 m - areia e brita comerciais</t>
  </si>
  <si>
    <t>Corpo de BTCC 2,50 x 2,50 m - moldado no local - altura do aterro 10,00 a 12,50 m - areia extraída e brita produzida</t>
  </si>
  <si>
    <t>Corpo de BTCC 2,50 x 2,50 m - moldado no local - altura do aterro 12,50 a 15,00 m - areia e brita comerciais</t>
  </si>
  <si>
    <t>Corpo de BTCC 2,50 x 2,50 m - moldado no local - altura do aterro 12,50 a 15,00 m - areia extraída e brita produzida</t>
  </si>
  <si>
    <t>Corpo de BTCC 2,50 x 2,50 m - moldado no local - altura do aterro 2,50 a 5,00 m - areia e brita comerciais</t>
  </si>
  <si>
    <t>Corpo de BTCC 2,50 x 2,50 m - moldado no local - altura do aterro 2,50 a 5,00 m - areia extraída e brita produzida</t>
  </si>
  <si>
    <t>Corpo de BTCC 2,50 x 2,50 m - moldado no local - altura do aterro 5,00 a 7,50 m - areia e brita comerciais</t>
  </si>
  <si>
    <t>Corpo de BTCC 2,50 x 2,50 m - moldado no local - altura do aterro 5,00 a 7,50 m - areia extraída e brita produzida</t>
  </si>
  <si>
    <t>Corpo de BTCC 2,50 x 2,50 m - moldado no local - altura do aterro 7,50 a 10,00 m - areia e brita comerciais</t>
  </si>
  <si>
    <t>Corpo de BTCC 2,50 x 2,50 m - moldado no local - altura do aterro 7,50 a 10,00 m - areia extraída e brita produzida</t>
  </si>
  <si>
    <t>Corpo de BTCC 3,00 x 3,00 m - moldado no local - altura do aterro 0,00 a 1,00 m - areia e brita comerciais</t>
  </si>
  <si>
    <t>Corpo de BTCC 3,00 x 3,00 m - moldado no local - altura do aterro 0,00 a 1,00 m - areia extraída e brita produzida</t>
  </si>
  <si>
    <t>Corpo de BTCC 3,00 x 3,00 m - moldado no local - altura do aterro 1,00 a 2,50 m - areia e brita comerciais</t>
  </si>
  <si>
    <t>Corpo de BTCC 3,00 x 3,00 m - moldado no local - altura do aterro 1,00 a 2,50 m - areia extraída e brita produzida</t>
  </si>
  <si>
    <t>Corpo de BTCC 3,00 x 3,00 m - moldado no local - altura do aterro 10,00 a 12,50 m - areia e brita comerciais</t>
  </si>
  <si>
    <t>Corpo de BTCC 3,00 x 3,00 m - moldado no local - altura do aterro 10,00 a 12,50 m - areia extraída e brita produzida</t>
  </si>
  <si>
    <t>Corpo de BTCC 3,00 x 3,00 m - moldado no local - altura do aterro 12,50 a 15,00 m - areia e brita comerciais</t>
  </si>
  <si>
    <t>Corpo de BTCC 3,00 x 3,00 m - moldado no local - altura do aterro 12,50 a 15,00 m - areia extraída e brita produzida</t>
  </si>
  <si>
    <t>Corpo de BTCC 3,00 x 3,00 m - moldado no local - altura do aterro 2,50 a 5,00 m - areia e brita comerciais</t>
  </si>
  <si>
    <t>Corpo de BTCC 3,00 x 3,00 m - moldado no local - altura do aterro 2,50 a 5,00 m - areia extraída e brita produzida</t>
  </si>
  <si>
    <t>Corpo de BTCC 3,00 x 3,00 m - moldado no local - altura do aterro 5,00 a 7,50 m - areia e brita comerciais</t>
  </si>
  <si>
    <t>Corpo de BTCC 3,00 x 3,00 m - moldado no local - altura do aterro 5,00 a 7,50 m - areia extraída e brita produzida</t>
  </si>
  <si>
    <t>Corpo de BTCC 3,00 x 3,00 m - moldado no local - altura do aterro 7,50 a 10,00 m - areia e brita comerciais</t>
  </si>
  <si>
    <t>Corpo de BTCC 3,00 x 3,00 m - moldado no local - altura do aterro 7,50 a 10,00 m - areia extraída e brita produzida</t>
  </si>
  <si>
    <t>Boca de BDTC D = 0,80 m - esconsidade 0° - areia e brita comerciais - alas retas</t>
  </si>
  <si>
    <t>Boca de BDTC D = 0,80 m - esconsidade 0° - areia extraída e brita produzida - alas retas</t>
  </si>
  <si>
    <t>Boca de BDTC D = 0,80 m - esconsidade 10° - areia e brita comerciais - alas retas</t>
  </si>
  <si>
    <t>Boca de BDTC D = 0,80 m - esconsidade 10° - areia extraída e brita produzida - alas retas</t>
  </si>
  <si>
    <t>Boca de BDTC D = 0,80 m - esconsidade 15° - areia e brita comerciais - alas retas</t>
  </si>
  <si>
    <t>Boca de BDTC D = 0,80 m - esconsidade 15° - areia extraída e brita produzida - alas retas</t>
  </si>
  <si>
    <t>Boca de BDTC D = 0,80 m - esconsidade 20° - areia e brita comerciais - alas retas</t>
  </si>
  <si>
    <t>Boca de BDTC D = 0,80 m - esconsidade 20° - areia extraída e brita produzida - alas retas</t>
  </si>
  <si>
    <t>Boca de BDTC D = 0,80 m - esconsidade 25° - areia e brita comerciais - alas retas</t>
  </si>
  <si>
    <t>Boca de BDTC D = 0,80 m - esconsidade 25° - areia extraída e brita produzida - alas retas</t>
  </si>
  <si>
    <t>Boca de BDTC D = 0,80 m - esconsidade 30° - areia e brita comerciais - alas retas</t>
  </si>
  <si>
    <t>Boca de BDTC D = 0,80 m - esconsidade 30° - areia extraída e brita produzida - alas retas</t>
  </si>
  <si>
    <t>Boca de BDTC D = 0,80 m - esconsidade 35° - areia e brita comerciais - alas retas</t>
  </si>
  <si>
    <t>Boca de BDTC D = 0,80 m - esconsidade 35° - areia extraída e brita produzida - alas retas</t>
  </si>
  <si>
    <t>Boca de BDTC D = 0,80 m - esconsidade 40° - areia e brita comerciais - alas retas</t>
  </si>
  <si>
    <t>Boca de BDTC D = 0,80 m - esconsidade 40° - areia extraída e brita produzida - alas retas</t>
  </si>
  <si>
    <t>Boca de BDTC D = 0,80 m - esconsidade 45° - areia e brita comerciais - alas retas</t>
  </si>
  <si>
    <t>Boca de BDTC D = 0,80 m - esconsidade 45° - areia extraída e brita produzida - alas retas</t>
  </si>
  <si>
    <t>Boca de BDTC D = 0,80 m - esconsidade 5° - areia e brita comerciais - alas retas</t>
  </si>
  <si>
    <t>Boca de BDTC D = 0,80 m - esconsidade 5° - areia extraída e brita produzida - alas retas</t>
  </si>
  <si>
    <t>Boca de BDTC D = 1,00 m - esconsidade 0° - areia e brita comerciais - alas esconsas</t>
  </si>
  <si>
    <t>Boca de BDTC D = 1,00 m - esconsidade 0° - areia e brita comerciais - alas retas</t>
  </si>
  <si>
    <t>Boca de BDTC D = 1,00 m - esconsidade 0° - areia extraída e brita produzida - alas esconsas</t>
  </si>
  <si>
    <t>Boca de BDTC D = 1,00 m - esconsidade 0° - areia extraída e brita produzida - alas retas</t>
  </si>
  <si>
    <t>Boca de BDTC D = 1,00 m - esconsidade 10° - areia e brita comerciais - alas retas</t>
  </si>
  <si>
    <t>Boca de BDTC D = 1,00 m - esconsidade 10° - areia extraída e brita produzida - alas retas</t>
  </si>
  <si>
    <t>Boca de BDTC D = 1,00 m - esconsidade 15° - areia e brita comerciais - alas esconsas</t>
  </si>
  <si>
    <t>Boca de BDTC D = 1,00 m - esconsidade 15° - areia e brita comerciais - alas retas</t>
  </si>
  <si>
    <t>Boca de BDTC D = 1,00 m - esconsidade 15° - areia extraída e brita produzida - alas esconsas</t>
  </si>
  <si>
    <t>Boca de BDTC D = 1,00 m - esconsidade 15° - areia extraída e brita produzida - alas retas</t>
  </si>
  <si>
    <t>Boca de BDTC D = 1,00 m - esconsidade 20° - areia e brita comerciais - alas retas</t>
  </si>
  <si>
    <t>Boca de BDTC D = 1,00 m - esconsidade 20° - areia extraída e brita produzida - alas retas</t>
  </si>
  <si>
    <t>Boca de BDTC D = 1,00 m - esconsidade 25° - areia e brita comerciais - alas retas</t>
  </si>
  <si>
    <t>Boca de BDTC D = 1,00 m - esconsidade 25° - areia extraída e brita produzida - alas retas</t>
  </si>
  <si>
    <t>Boca de BDTC D = 1,00 m - esconsidade 30° - areia e brita comerciais - alas esconsas</t>
  </si>
  <si>
    <t>Boca de BDTC D = 1,00 m - esconsidade 30° - areia e brita comerciais - alas retas</t>
  </si>
  <si>
    <t>Boca de BDTC D = 1,00 m - esconsidade 30° - areia extraída e brita produzida - alas esconsas</t>
  </si>
  <si>
    <t>Boca de BDTC D = 1,00 m - esconsidade 30° - areia extraída e brita produzida - alas retas</t>
  </si>
  <si>
    <t>Boca de BDTC D = 1,00 m - esconsidade 35° - areia e brita comerciais - alas retas</t>
  </si>
  <si>
    <t>Boca de BDTC D = 1,00 m - esconsidade 35° - areia extraída e brita produzida - alas retas</t>
  </si>
  <si>
    <t>Boca de BDTC D = 1,00 m - esconsidade 40° - areia e brita comerciais - alas retas</t>
  </si>
  <si>
    <t>Boca de BDTC D = 1,00 m - esconsidade 40° - areia extraída e brita produzida - alas retas</t>
  </si>
  <si>
    <t>Boca de BDTC D = 1,00 m - esconsidade 45° - areia e brita comerciais - alas esconsas</t>
  </si>
  <si>
    <t>Boca de BDTC D = 1,00 m - esconsidade 45° - areia e brita comerciais - alas retas</t>
  </si>
  <si>
    <t>Boca de BDTC D = 1,00 m - esconsidade 45° - areia extraída e brita produzida - alas esconsas</t>
  </si>
  <si>
    <t>Boca de BDTC D = 1,00 m - esconsidade 45° - areia extraída e brita produzida - alas retas</t>
  </si>
  <si>
    <t>Boca de BDTC D = 1,00 m - esconsidade 5° - areia e brita comerciais - alas retas</t>
  </si>
  <si>
    <t>Boca de BDTC D = 1,00 m - esconsidade 5° - areia extraída e brita produzida - alas retas</t>
  </si>
  <si>
    <t>Boca de BDTC D = 1,20 m - esconsidade 0° - areia e brita comerciais - alas esconsas</t>
  </si>
  <si>
    <t>Boca de BDTC D = 1,20 m - esconsidade 0° - areia e brita comerciais - alas retas</t>
  </si>
  <si>
    <t>Boca de BDTC D = 1,20 m - esconsidade 0° - areia extraída e brita produzida - alas esconsas</t>
  </si>
  <si>
    <t>Boca de BDTC D = 1,20 m - esconsidade 0° - areia extraída e brita produzida - alas retas</t>
  </si>
  <si>
    <t>Boca de BDTC D = 1,20 m - esconsidade 10° - areia e brita comerciais - alas retas</t>
  </si>
  <si>
    <t>Boca de BDTC D = 1,20 m - esconsidade 10° - areia extraída e brita produzida - alas retas</t>
  </si>
  <si>
    <t>Boca de BDTC D = 1,20 m - esconsidade 15° - areia e brita comerciais - alas esconsas</t>
  </si>
  <si>
    <t>Boca de BDTC D = 1,20 m - esconsidade 15° - areia e brita comerciais - alas retas</t>
  </si>
  <si>
    <t>Boca de BDTC D = 1,20 m - esconsidade 15° - areia extraída e brita produzida - alas esconsas</t>
  </si>
  <si>
    <t>Boca de BDTC D = 1,20 m - esconsidade 15° - areia extraída e brita produzida - alas retas</t>
  </si>
  <si>
    <t>Boca de BDTC D = 1,20 m - esconsidade 20° - areia e brita comerciais - alas retas</t>
  </si>
  <si>
    <t>Boca de BDTC D = 1,20 m - esconsidade 20° - areia extraída e brita produzida - alas retas</t>
  </si>
  <si>
    <t>Boca de BDTC D = 1,20 m - esconsidade 25° - areia e brita comerciais - alas retas</t>
  </si>
  <si>
    <t>Boca de BDTC D = 1,20 m - esconsidade 25° - areia extraída e brita produzida - alas retas</t>
  </si>
  <si>
    <t>Boca de BDTC D = 1,20 m - esconsidade 30° - areia e brita comerciais - alas esconsas</t>
  </si>
  <si>
    <t>Boca de BDTC D = 1,20 m - esconsidade 30° - areia e brita comerciais - alas retas</t>
  </si>
  <si>
    <t>Boca de BDTC D = 1,20 m - esconsidade 30° - areia extraída e brita produzida - alas esconsas</t>
  </si>
  <si>
    <t>Boca de BDTC D = 1,20 m - esconsidade 30° - areia extraída e brita produzida - alas retas</t>
  </si>
  <si>
    <t>Boca de BDTC D = 1,20 m - esconsidade 35° - areia e brita comerciais - alas retas</t>
  </si>
  <si>
    <t>Boca de BDTC D = 1,20 m - esconsidade 35° - areia extraída e brita produzida - alas retas</t>
  </si>
  <si>
    <t>Boca de BDTC D = 1,20 m - esconsidade 40° - areia e brita comerciais - alas retas</t>
  </si>
  <si>
    <t>Boca de BDTC D = 1,20 m - esconsidade 40° - areia extraída e brita produzida - alas retas</t>
  </si>
  <si>
    <t>Boca de BDTC D = 1,20 m - esconsidade 45° - areia e brita comerciais - alas esconsas</t>
  </si>
  <si>
    <t>Boca de BDTC D = 1,20 m - esconsidade 45° - areia e brita comerciais - alas retas</t>
  </si>
  <si>
    <t>Boca de BDTC D = 1,20 m - esconsidade 45° - areia extraída e brita produzida - alas esconsas</t>
  </si>
  <si>
    <t>Boca de BDTC D = 1,20 m - esconsidade 45° - areia extraída e brita produzida - alas retas</t>
  </si>
  <si>
    <t>Boca de BDTC D = 1,20 m - esconsidade 5° - areia e brita comerciais - alas retas</t>
  </si>
  <si>
    <t>Boca de BDTC D = 1,20 m - esconsidade 5° - areia extraída e brita produzida - alas retas</t>
  </si>
  <si>
    <t>Boca de BDTC D = 1,50 m - esconsidade 0° - areia e brita comerciais - alas esconsas</t>
  </si>
  <si>
    <t>Boca de BDTC D = 1,50 m - esconsidade 0° - areia e brita comerciais - alas retas</t>
  </si>
  <si>
    <t>Boca de BDTC D = 1,50 m - esconsidade 0° - areia extraída e brita produzida - alas esconsas</t>
  </si>
  <si>
    <t>Boca de BDTC D = 1,50 m - esconsidade 0° - areia extraída e brita produzida - alas retas</t>
  </si>
  <si>
    <t>Boca de BDTC D = 1,50 m - esconsidade 10° - areia e brita comerciais - alas retas</t>
  </si>
  <si>
    <t>Boca de BDTC D = 1,50 m - esconsidade 10° - areia extraída e brita produzida - alas retas</t>
  </si>
  <si>
    <t>Boca de BDTC D = 1,50 m - esconsidade 15° - areia e brita comerciais - alas esconsas</t>
  </si>
  <si>
    <t>Boca de BDTC D = 1,50 m - esconsidade 15° - areia e brita comerciais - alas retas</t>
  </si>
  <si>
    <t>Boca de BDTC D = 1,50 m - esconsidade 15° - areia extraída e brita produzida - alas esconsas</t>
  </si>
  <si>
    <t>Boca de BDTC D = 1,50 m - esconsidade 15° - areia extraída e brita produzida - alas retas</t>
  </si>
  <si>
    <t>Boca de BDTC D = 1,50 m - esconsidade 20° - areia e brita comerciais - alas retas</t>
  </si>
  <si>
    <t>Boca de BDTC D = 1,50 m - esconsidade 20° - areia extraída e brita produzida - alas retas</t>
  </si>
  <si>
    <t>Boca de BDTC D = 1,50 m - esconsidade 25° - areia e brita comerciais - alas retas</t>
  </si>
  <si>
    <t>Boca de BDTC D = 1,50 m - esconsidade 25° - areia extraída e brita produzida - alas retas</t>
  </si>
  <si>
    <t>Boca de BDTC D = 1,50 m - esconsidade 30° - areia e brita comerciais - alas esconsas</t>
  </si>
  <si>
    <t>Boca de BDTC D = 1,50 m - esconsidade 30° - areia e brita comerciais - alas retas</t>
  </si>
  <si>
    <t>Boca de BDTC D = 1,50 m - esconsidade 30° - areia extraída e brita produzida - alas esconsas</t>
  </si>
  <si>
    <t>Boca de BDTC D = 1,50 m - esconsidade 30° - areia extraída e brita produzida - alas retas</t>
  </si>
  <si>
    <t>Boca de BDTC D = 1,50 m - esconsidade 35° - areia e brita comerciais - alas retas</t>
  </si>
  <si>
    <t>Boca de BDTC D = 1,50 m - esconsidade 35° - areia extraída e brita produzida - alas retas</t>
  </si>
  <si>
    <t>Boca de BDTC D = 1,50 m - esconsidade 40° - areia e brita comerciais - alas retas</t>
  </si>
  <si>
    <t>Boca de BDTC D = 1,50 m - esconsidade 40° - areia extraída e brita produzida - alas retas</t>
  </si>
  <si>
    <t>Boca de BDTC D = 1,50 m - esconsidade 45° - areia e brita comerciais - alas esconsas</t>
  </si>
  <si>
    <t>Boca de BDTC D = 1,50 m - esconsidade 45° - areia e brita comerciais - alas retas</t>
  </si>
  <si>
    <t>Boca de BDTC D = 1,50 m - esconsidade 45° - areia extraída e brita produzida - alas esconsas</t>
  </si>
  <si>
    <t>Boca de BDTC D = 1,50 m - esconsidade 45° - areia extraída e brita produzida - alas retas</t>
  </si>
  <si>
    <t>Boca de BDTC D = 1,50 m - esconsidade 5° - areia e brita comerciais - alas retas</t>
  </si>
  <si>
    <t>Boca de BDTC D = 1,50 m - esconsidade 5° - areia extraída e brita produzida - alas retas</t>
  </si>
  <si>
    <t>Boca de BSTC D = 0,40 m - esconsidade 0° - areia e brita comerciais - alas retas</t>
  </si>
  <si>
    <t>Boca de BSTC D = 0,40 m - esconsidade 0° - areia extraída e brita produzida - alas retas</t>
  </si>
  <si>
    <t>Boca de BSTC D = 0,40 m - esconsidade 10° - areia e brita comerciais - alas retas</t>
  </si>
  <si>
    <t>Boca de BSTC D = 0,40 m - esconsidade 10° - areia extraída e brita produzida - alas retas</t>
  </si>
  <si>
    <t>Boca de BSTC D = 0,40 m - esconsidade 15° - areia e brita comerciais - alas retas</t>
  </si>
  <si>
    <t>Boca de BSTC D = 0,40 m - esconsidade 15° - areia extraída e brita produzida - alas retas</t>
  </si>
  <si>
    <t>Boca de BSTC D = 0,40 m - esconsidade 20° - areia e brita comerciais - alas retas</t>
  </si>
  <si>
    <t>Boca de BSTC D = 0,40 m - esconsidade 20° - areia extraída e brita produzida - alas retas</t>
  </si>
  <si>
    <t>Boca de BSTC D = 0,40 m - esconsidade 25° - areia e brita comerciais - alas retas</t>
  </si>
  <si>
    <t>Boca de BSTC D = 0,40 m - esconsidade 25° - areia extraída e brita produzida - alas retas</t>
  </si>
  <si>
    <t>Boca de BSTC D = 0,40 m - esconsidade 30° - areia e brita comerciais - alas retas</t>
  </si>
  <si>
    <t>Boca de BSTC D = 0,40 m - esconsidade 30° - areia extraída e brita produzida - alas retas</t>
  </si>
  <si>
    <t>Boca de BSTC D = 0,40 m - esconsidade 35° - areia e brita comerciais - alas retas</t>
  </si>
  <si>
    <t>Boca de BSTC D = 0,40 m - esconsidade 35° - areia extraída e brita produzida - alas retas</t>
  </si>
  <si>
    <t>Boca de BSTC D = 0,40 m - esconsidade 40° - areia e brita comerciais - alas retas</t>
  </si>
  <si>
    <t>Boca de BSTC D = 0,40 m - esconsidade 40° - areia extraída e brita produzida - alas retas</t>
  </si>
  <si>
    <t>Boca de BSTC D = 0,40 m - esconsidade 45° - areia e brita comerciais - alas retas</t>
  </si>
  <si>
    <t>Boca de BSTC D = 0,40 m - esconsidade 45° - areia extraída e brita produzida - alas retas</t>
  </si>
  <si>
    <t>Boca de BSTC D = 0,40 m - esconsidade 5° - areia e brita comerciais - alas retas</t>
  </si>
  <si>
    <t>Boca de BSTC D = 0,40 m - esconsidade 5° - areia extraída e brita produzida - alas retas</t>
  </si>
  <si>
    <t>Boca de BSTC D = 0,60 m - esconsidade 0° - areia e brita comerciais - alas esconsas</t>
  </si>
  <si>
    <t>Boca de BSTC D = 0,60 m - esconsidade 0° - areia e brita comerciais - alas retas</t>
  </si>
  <si>
    <t>Boca de BSTC D = 0,60 m - esconsidade 0° - areia extraída e brita produzida - alas esconsas</t>
  </si>
  <si>
    <t>Boca de BSTC D = 0,60 m - esconsidade 0° - areia extraída e brita produzida - alas retas</t>
  </si>
  <si>
    <t>Boca de BSTC D = 0,60 m - esconsidade 10° - areia e brita comerciais - alas retas</t>
  </si>
  <si>
    <t>Boca de BSTC D = 0,60 m - esconsidade 10° - areia extraída e brita produzida - alas retas</t>
  </si>
  <si>
    <t>Boca de BSTC D = 0,60 m - esconsidade 15° - areia e brita comerciais - alas esconsas</t>
  </si>
  <si>
    <t>Boca de BSTC D = 0,60 m - esconsidade 15° - areia e brita comerciais - alas retas</t>
  </si>
  <si>
    <t>Boca de BSTC D = 0,60 m - esconsidade 15° - areia extraída e brita produzida - alas esconsas</t>
  </si>
  <si>
    <t>Boca de BSTC D = 0,60 m - esconsidade 15° - areia extraída e brita produzida - alas retas</t>
  </si>
  <si>
    <t>Boca de BSTC D = 0,60 m - esconsidade 20° - areia e brita comerciais - alas retas</t>
  </si>
  <si>
    <t>Boca de BSTC D = 0,60 m - esconsidade 20° - areia extraída e brita produzida - alas retas</t>
  </si>
  <si>
    <t>Boca de BSTC D = 0,60 m - esconsidade 25° - areia e brita comerciais - alas retas</t>
  </si>
  <si>
    <t>Boca de BSTC D = 0,60 m - esconsidade 25° - areia extraída e brita produzida - alas retas</t>
  </si>
  <si>
    <t>Boca de BSTC D = 0,60 m - esconsidade 30° - areia e brita comerciais - alas esconsas</t>
  </si>
  <si>
    <t>Boca de BSTC D = 0,60 m - esconsidade 30° - areia e brita comerciais - alas retas</t>
  </si>
  <si>
    <t>Boca de BSTC D = 0,60 m - esconsidade 30° - areia extraída e brita produzida - alas esconsas</t>
  </si>
  <si>
    <t>Boca de BSTC D = 0,60 m - esconsidade 30° - areia extraída e brita produzida - alas retas</t>
  </si>
  <si>
    <t>Boca de BSTC D = 0,60 m - esconsidade 35° - areia e brita comerciais - alas retas</t>
  </si>
  <si>
    <t>Boca de BSTC D = 0,60 m - esconsidade 35° - areia extraída e brita produzida - alas retas</t>
  </si>
  <si>
    <t>Boca de BSTC D = 0,60 m - esconsidade 40° - areia e brita comerciais - alas retas</t>
  </si>
  <si>
    <t>Boca de BSTC D = 0,60 m - esconsidade 40° - areia extraída e brita produzida - alas retas</t>
  </si>
  <si>
    <t>Boca de BSTC D = 0,60 m - esconsidade 45° - areia e brita comerciais - alas esconsas</t>
  </si>
  <si>
    <t>Boca de BSTC D = 0,60 m - esconsidade 45° - areia e brita comerciais - alas retas</t>
  </si>
  <si>
    <t>Boca de BSTC D = 0,60 m - esconsidade 45° - areia extraída e brita produzida - alas esconsas</t>
  </si>
  <si>
    <t>Boca de BSTC D = 0,60 m - esconsidade 45° - areia extraída e brita produzida - alas retas</t>
  </si>
  <si>
    <t>Boca de BSTC D = 0,60 m - esconsidade 5° - areia e brita comerciais - alas retas</t>
  </si>
  <si>
    <t>Boca de BSTC D = 0,60 m - esconsidade 5° - areia extraída e brita produzida - alas retas</t>
  </si>
  <si>
    <t>Boca de BSTC D = 0,80 m - esconsidade 0° - areia e brita comerciais - alas esconsas</t>
  </si>
  <si>
    <t>Boca de BSTC D = 0,80 m - esconsidade 0° - areia e brita comerciais - alas retas</t>
  </si>
  <si>
    <t>Boca de BSTC D = 0,80 m - esconsidade 0° - areia extraída e brita produzida - alas esconsas</t>
  </si>
  <si>
    <t>Boca de BSTC D = 0,80 m - esconsidade 0° - areia extraída e brita produzida - alas retas</t>
  </si>
  <si>
    <t>Boca de BSTC D = 0,80 m - esconsidade 10° - areia e brita comerciais - alas retas</t>
  </si>
  <si>
    <t>Boca de BSTC D = 0,80 m - esconsidade 10° - areia extraída e brita produzida - alas retas</t>
  </si>
  <si>
    <t>Boca de BSTC D = 0,80 m - esconsidade 15° - areia e brita comerciais - alas esconsas</t>
  </si>
  <si>
    <t>Boca de BSTC D = 0,80 m - esconsidade 15° - areia e brita comerciais - alas retas</t>
  </si>
  <si>
    <t>Boca de BSTC D = 0,80 m - esconsidade 15° - areia extraída e brita produzida - alas esconsas</t>
  </si>
  <si>
    <t>Boca de BSTC D = 0,80 m - esconsidade 15° - areia extraída e brita produzida - alas retas</t>
  </si>
  <si>
    <t>Boca de BSTC D = 0,80 m - esconsidade 20° - areia e brita comerciais - alas retas</t>
  </si>
  <si>
    <t>Boca de BSTC D = 0,80 m - esconsidade 20° - areia extraída e brita produzida - alas retas</t>
  </si>
  <si>
    <t>Boca de BSTC D = 0,80 m - esconsidade 25° - areia e brita comerciais - alas retas</t>
  </si>
  <si>
    <t>Boca de BSTC D = 0,80 m - esconsidade 25° - areia extraída e brita produzida - alas retas</t>
  </si>
  <si>
    <t>Boca de BSTC D = 0,80 m - esconsidade 30° - areia e brita comerciais - alas esconsas</t>
  </si>
  <si>
    <t>Boca de BSTC D = 0,80 m - esconsidade 30° - areia e brita comerciais - alas retas</t>
  </si>
  <si>
    <t>Boca de BSTC D = 0,80 m - esconsidade 30° - areia extraída e brita produzida - alas esconsas</t>
  </si>
  <si>
    <t>Boca de BSTC D = 0,80 m - esconsidade 30° - areia extraída e brita produzida - alas retas</t>
  </si>
  <si>
    <t>Boca de BSTC D = 0,80 m - esconsidade 35° - areia e brita comerciais - alas retas</t>
  </si>
  <si>
    <t>Boca de BSTC D = 0,80 m - esconsidade 35° - areia extraída e brita produzida - alas retas</t>
  </si>
  <si>
    <t>Boca de BSTC D = 0,80 m - esconsidade 40° - areia e brita comerciais - alas retas</t>
  </si>
  <si>
    <t>Boca de BSTC D = 0,80 m - esconsidade 40° - areia extraída e brita produzida - alas retas</t>
  </si>
  <si>
    <t>Boca de BSTC D = 0,80 m - esconsidade 45° - areia e brita comerciais - alas esconsas</t>
  </si>
  <si>
    <t>Boca de BSTC D = 0,80 m - esconsidade 45° - areia e brita comerciais - alas retas</t>
  </si>
  <si>
    <t>Boca de BSTC D = 0,80 m - esconsidade 45° - areia extraída e brita produzida - alas esconsas</t>
  </si>
  <si>
    <t>Boca de BSTC D = 0,80 m - esconsidade 45° - areia extraída e brita produzida - alas retas</t>
  </si>
  <si>
    <t>Boca de BSTC D = 0,80 m - esconsidade 5° - areia e brita comerciais - alas retas</t>
  </si>
  <si>
    <t>Boca de BSTC D = 0,80 m - esconsidade 5° - areia extraída e brita produzida - alas retas</t>
  </si>
  <si>
    <t>Boca de BSTC D = 1,00 m - esconsidade 0° - areia e brita comerciais - alas esconsas</t>
  </si>
  <si>
    <t>Boca de BSTC D = 1,00 m - esconsidade 0° - areia e brita comerciais - alas retas</t>
  </si>
  <si>
    <t>Boca de BSTC D = 1,00 m - esconsidade 0° - areia extraída e brita produzida - alas esconsas</t>
  </si>
  <si>
    <t>Boca de BSTC D = 1,00 m - esconsidade 0° - areia extraída e brita produzida - alas retas</t>
  </si>
  <si>
    <t>Boca de BSTC D = 1,00 m - esconsidade 10° - areia e brita comerciais - alas retas</t>
  </si>
  <si>
    <t>Boca de BSTC D = 1,00 m - esconsidade 10° - areia extraída e brita produzida - alas retas</t>
  </si>
  <si>
    <t>Boca de BSTC D = 1,00 m - esconsidade 15° - areia e brita comerciais - alas esconsas</t>
  </si>
  <si>
    <t>Boca de BSTC D = 1,00 m - esconsidade 15° - areia e brita comerciais - alas retas</t>
  </si>
  <si>
    <t>Boca de BSTC D = 1,00 m - esconsidade 15° - areia extraída e brita produzida - alas esconsas</t>
  </si>
  <si>
    <t>Boca de BSTC D = 1,00 m - esconsidade 15° - areia extraída e brita produzida - alas retas</t>
  </si>
  <si>
    <t>Boca de BSTC D = 1,00 m - esconsidade 20° - areia e brita comerciais - alas retas</t>
  </si>
  <si>
    <t>Boca de BSTC D = 1,00 m - esconsidade 20° - areia extraída e brita produzida - alas retas</t>
  </si>
  <si>
    <t>Boca de BSTC D = 1,00 m - esconsidade 25° - areia e brita comerciais - alas retas</t>
  </si>
  <si>
    <t>Boca de BSTC D = 1,00 m - esconsidade 25° - areia extraída e brita produzida - alas retas</t>
  </si>
  <si>
    <t>Boca de BSTC D = 1,00 m - esconsidade 30° - areia e brita comerciais - alas esconsas</t>
  </si>
  <si>
    <t>Boca de BSTC D = 1,00 m - esconsidade 30° - areia e brita comerciais - alas retas</t>
  </si>
  <si>
    <t>Boca de BSTC D = 1,00 m - esconsidade 30° - areia extraída e brita produzida - alas esconsas</t>
  </si>
  <si>
    <t>Boca de BSTC D = 1,00 m - esconsidade 30° - areia extraída e brita produzida - alas retas</t>
  </si>
  <si>
    <t>Boca de BSTC D = 1,00 m - esconsidade 35° - areia e brita comerciais - alas retas</t>
  </si>
  <si>
    <t>Boca de BSTC D = 1,00 m - esconsidade 35° - areia extraída e brita produzida - alas retas</t>
  </si>
  <si>
    <t>Boca de BSTC D = 1,00 m - esconsidade 40° - areia e brita comerciais - alas retas</t>
  </si>
  <si>
    <t>Boca de BSTC D = 1,00 m - esconsidade 40° - areia extraída e brita produzida - alas retas</t>
  </si>
  <si>
    <t>Boca de BSTC D = 1,00 m - esconsidade 45° - areia e brita comerciais - alas esconsas</t>
  </si>
  <si>
    <t>Boca de BSTC D = 1,00 m - esconsidade 45° - areia e brita comerciais - alas retas</t>
  </si>
  <si>
    <t>Boca de BSTC D = 1,00 m - esconsidade 45° - areia extraída e brita produzida - alas esconsas</t>
  </si>
  <si>
    <t>Boca de BSTC D = 1,00 m - esconsidade 45° - areia extraída e brita produzida - alas retas</t>
  </si>
  <si>
    <t>Boca de BSTC D = 1,00 m - esconsidade 5° - areia e brita comerciais - alas retas</t>
  </si>
  <si>
    <t>Boca de BSTC D = 1,00 m - esconsidade 5° - areia extraída e brita produzida - alas retas</t>
  </si>
  <si>
    <t>Boca de BSTC D = 1,20 m - esconsidade 0° - areia e brita comerciais - alas esconsas</t>
  </si>
  <si>
    <t>Boca de BSTC D = 1,20 m - esconsidade 0° - areia e brita comerciais - alas retas</t>
  </si>
  <si>
    <t>Boca de BSTC D = 1,20 m - esconsidade 0° - areia extraída e brita produzida - alas esconsas</t>
  </si>
  <si>
    <t>Boca de BSTC D = 1,20 m - esconsidade 0° - areia extraída e brita produzida - alas retas</t>
  </si>
  <si>
    <t>Boca de BSTC D = 1,20 m - esconsidade 10° - areia e brita comerciais - alas retas</t>
  </si>
  <si>
    <t>Boca de BSTC D = 1,20 m - esconsidade 10° - areia extraída e brita produzida - alas retas</t>
  </si>
  <si>
    <t>Boca de BSTC D = 1,20 m - esconsidade 15° - areia e brita comerciais - alas esconsas</t>
  </si>
  <si>
    <t>Boca de BSTC D = 1,20 m - esconsidade 15° - areia e brita comerciais - alas retas</t>
  </si>
  <si>
    <t>Boca de BSTC D = 1,20 m - esconsidade 15° - areia extraída e brita produzida - alas esconsas</t>
  </si>
  <si>
    <t>Boca de BSTC D = 1,20 m - esconsidade 15° - areia extraída e brita produzida - alas retas</t>
  </si>
  <si>
    <t>Boca de BSTC D = 1,20 m - esconsidade 20° - areia e brita comerciais - alas retas</t>
  </si>
  <si>
    <t>Boca de BSTC D = 1,20 m - esconsidade 20° - areia extraída e brita produzida - alas retas</t>
  </si>
  <si>
    <t>Boca de BSTC D = 1,20 m - esconsidade 25° - areia e brita comerciais - alas retas</t>
  </si>
  <si>
    <t>Boca de BSTC D = 1,20 m - esconsidade 25° - areia extraída e brita produzida - alas retas</t>
  </si>
  <si>
    <t>Boca de BSTC D = 1,20 m - esconsidade 30° - areia e brita comerciais - alas esconsas</t>
  </si>
  <si>
    <t>Boca de BSTC D = 1,20 m - esconsidade 30° - areia e brita comerciais - alas retas</t>
  </si>
  <si>
    <t>Boca de BSTC D = 1,20 m - esconsidade 30° - areia extraída e brita produzida - alas esconsas</t>
  </si>
  <si>
    <t>Boca de BSTC D = 1,20 m - esconsidade 30° - areia extraída e brita produzida - alas retas</t>
  </si>
  <si>
    <t>Boca de BSTC D = 1,20 m - esconsidade 35° - areia e brita comerciais - alas retas</t>
  </si>
  <si>
    <t>Boca de BSTC D = 1,20 m - esconsidade 35° - areia extraída e brita produzida - alas retas</t>
  </si>
  <si>
    <t>Boca de BSTC D = 1,20 m - esconsidade 40° - areia e brita comerciais - alas retas</t>
  </si>
  <si>
    <t>Boca de BSTC D = 1,20 m - esconsidade 40° - areia extraída e brita produzida - alas retas</t>
  </si>
  <si>
    <t>Boca de BSTC D = 1,20 m - esconsidade 45° - areia e brita comerciais - alas esconsas</t>
  </si>
  <si>
    <t>Boca de BSTC D = 1,20 m - esconsidade 45° - areia e brita comerciais - alas retas</t>
  </si>
  <si>
    <t>Boca de BSTC D = 1,20 m - esconsidade 45° - areia extraída e brita produzida - alas esconsas</t>
  </si>
  <si>
    <t>Boca de BSTC D = 1,20 m - esconsidade 45° - areia extraída e brita produzida - alas retas</t>
  </si>
  <si>
    <t>Boca de BSTC D = 1,20 m - esconsidade 5° - areia e brita comerciais - alas retas</t>
  </si>
  <si>
    <t>Boca de BSTC D = 1,20 m - esconsidade 5° - areia extraída e brita produzida - alas retas</t>
  </si>
  <si>
    <t>Boca de BSTC D = 1,50 m - esconsidade 0° - areia e brita comerciais - alas esconsas</t>
  </si>
  <si>
    <t>Boca de BSTC D = 1,50 m - esconsidade 0° - areia e brita comerciais - alas retas</t>
  </si>
  <si>
    <t>Boca de BSTC D = 1,50 m - esconsidade 0° - areia extraída e brita produzida - alas esconsas</t>
  </si>
  <si>
    <t>Boca de BSTC D = 1,50 m - esconsidade 0° - areia extraída e brita produzida - alas retas</t>
  </si>
  <si>
    <t>Boca de BSTC D = 1,50 m - esconsidade 10° - areia e brita comerciais - alas retas</t>
  </si>
  <si>
    <t>Boca de BSTC D = 1,50 m - esconsidade 10° - areia extraída e brita produzida - alas retas</t>
  </si>
  <si>
    <t>Boca de BSTC D = 1,50 m - esconsidade 15° - areia e brita comerciais - alas esconsas</t>
  </si>
  <si>
    <t>Boca de BSTC D = 1,50 m - esconsidade 15° - areia e brita comerciais - alas retas</t>
  </si>
  <si>
    <t>Boca de BSTC D = 1,50 m - esconsidade 15° - areia extraída e brita produzida - alas esconsas</t>
  </si>
  <si>
    <t>Boca de BSTC D = 1,50 m - esconsidade 15° - areia extraída e brita produzida - alas retas</t>
  </si>
  <si>
    <t>Boca de BSTC D = 1,50 m - esconsidade 20° - areia e brita comerciais - alas retas</t>
  </si>
  <si>
    <t>Boca de BSTC D = 1,50 m - esconsidade 20° - areia extraída e brita produzida - alas retas</t>
  </si>
  <si>
    <t>Boca de BSTC D = 1,50 m - esconsidade 25° - areia e brita comerciais - alas retas</t>
  </si>
  <si>
    <t>Boca de BSTC D = 1,50 m - esconsidade 25° - areia extraída e brita produzida - alas retas</t>
  </si>
  <si>
    <t>Boca de BSTC D = 1,50 m - esconsidade 30° - areia e brita comerciais - alas esconsas</t>
  </si>
  <si>
    <t>Boca de BSTC D = 1,50 m - esconsidade 30° - areia e brita comerciais - alas retas</t>
  </si>
  <si>
    <t>Boca de BSTC D = 1,50 m - esconsidade 30° - areia extraída e brita produzida - alas esconsas</t>
  </si>
  <si>
    <t>Boca de BSTC D = 1,50 m - esconsidade 30° - areia extraída e brita produzida - alas retas</t>
  </si>
  <si>
    <t>Boca de BSTC D = 1,50 m - esconsidade 35° - areia e brita comerciais - alas retas</t>
  </si>
  <si>
    <t>Boca de BSTC D = 1,50 m - esconsidade 35° - areia extraída e brita produzida - alas retas</t>
  </si>
  <si>
    <t>Boca de BSTC D = 1,50 m - esconsidade 40° - areia e brita comerciais - alas retas</t>
  </si>
  <si>
    <t>Boca de BSTC D = 1,50 m - esconsidade 40° - areia extraída e brita produzida - alas retas</t>
  </si>
  <si>
    <t>Boca de BSTC D = 1,50 m - esconsidade 45° - areia e brita comerciais - alas esconsas</t>
  </si>
  <si>
    <t>Boca de BSTC D = 1,50 m - esconsidade 45° - areia e brita comerciais - alas retas</t>
  </si>
  <si>
    <t>Boca de BSTC D = 1,50 m - esconsidade 45° - areia extraída e brita produzida - alas esconsas</t>
  </si>
  <si>
    <t>Boca de BSTC D = 1,50 m - esconsidade 45° - areia extraída e brita produzida - alas retas</t>
  </si>
  <si>
    <t>Boca de BSTC D = 1,50 m - esconsidade 5° - areia e brita comerciais - alas retas</t>
  </si>
  <si>
    <t>Boca de BSTC D = 1,50 m - esconsidade 5° - areia extraída e brita produzida - alas retas</t>
  </si>
  <si>
    <t>Boca de BTTC D = 1,00 m - esconsidade 0° - areia e brita comerciais - alas esconsas</t>
  </si>
  <si>
    <t>Boca de BTTC D = 1,00 m - esconsidade 0° - areia e brita comerciais - alas retas</t>
  </si>
  <si>
    <t>Boca de BTTC D = 1,00 m - esconsidade 0° - areia extraída e brita produzida - alas esconsas</t>
  </si>
  <si>
    <t>Boca de BTTC D = 1,00 m - esconsidade 0° - areia extraída e brita produzida - alas retas</t>
  </si>
  <si>
    <t>Boca de BTTC D = 1,00 m - esconsidade 10° - areia e brita comerciais - alas retas</t>
  </si>
  <si>
    <t>Boca de BTTC D = 1,00 m - esconsidade 10° - areia extraída e brita produzida - alas retas</t>
  </si>
  <si>
    <t>Boca de BTTC D = 1,00 m - esconsidade 15° - areia e brita comerciais - alas esconsas</t>
  </si>
  <si>
    <t>Boca de BTTC D = 1,00 m - esconsidade 15° - areia e brita comerciais - alas retas</t>
  </si>
  <si>
    <t>Boca de BTTC D = 1,00 m - esconsidade 15° - areia extraída e brita produzida - alas esconsas</t>
  </si>
  <si>
    <t>Boca de BTTC D = 1,00 m - esconsidade 15° - areia extraída e brita produzida - alas retas</t>
  </si>
  <si>
    <t>Boca de BTTC D = 1,00 m - esconsidade 20° - areia e brita comerciais - alas retas</t>
  </si>
  <si>
    <t>Boca de BTTC D = 1,00 m - esconsidade 20° - areia extraída e brita produzida - alas retas</t>
  </si>
  <si>
    <t>Boca de BTTC D = 1,00 m - esconsidade 25° - areia e brita comerciais - alas retas</t>
  </si>
  <si>
    <t>Boca de BTTC D = 1,00 m - esconsidade 25° - areia extraída e brita produzida - alas retas</t>
  </si>
  <si>
    <t>Boca de BTTC D = 1,00 m - esconsidade 30° - areia e brita comerciais - alas esconsas</t>
  </si>
  <si>
    <t>Boca de BTTC D = 1,00 m - esconsidade 30° - areia e brita comerciais - alas retas</t>
  </si>
  <si>
    <t>Boca de BTTC D = 1,00 m - esconsidade 30° - areia extraída e brita produzida - alas esconsas</t>
  </si>
  <si>
    <t>Boca de BTTC D = 1,00 m - esconsidade 30° - areia extraída e brita produzida - alas retas</t>
  </si>
  <si>
    <t>Boca de BTTC D = 1,00 m - esconsidade 35° - areia e brita comerciais - alas retas</t>
  </si>
  <si>
    <t>Boca de BTTC D = 1,00 m - esconsidade 35° - areia extraída e brita produzida - alas retas</t>
  </si>
  <si>
    <t>Boca de BTTC D = 1,00 m - esconsidade 40° - areia e brita comerciais - alas retas</t>
  </si>
  <si>
    <t>Boca de BTTC D = 1,00 m - esconsidade 40° - areia extraída e brita produzida - alas retas</t>
  </si>
  <si>
    <t>Boca de BTTC D = 1,00 m - esconsidade 45° - areia e brita comerciais - alas esconsas</t>
  </si>
  <si>
    <t>Boca de BTTC D = 1,00 m - esconsidade 45° - areia e brita comerciais - alas retas</t>
  </si>
  <si>
    <t>Boca de BTTC D = 1,00 m - esconsidade 45° - areia extraída e brita produzida - alas esconsas</t>
  </si>
  <si>
    <t>Boca de BTTC D = 1,00 m - esconsidade 45° - areia extraída e brita produzida - alas retas</t>
  </si>
  <si>
    <t>Boca de BTTC D = 1,00 m - esconsidade 5° - areia e brita comerciais - alas retas</t>
  </si>
  <si>
    <t>Boca de BTTC D = 1,00 m - esconsidade 5° - areia extraída e brita produzida - alas retas</t>
  </si>
  <si>
    <t>Boca de BTTC D = 1,20 m - esconsidade 0° - areia e brita comerciais - alas esconsas</t>
  </si>
  <si>
    <t>Boca de BTTC D = 1,20 m - esconsidade 0° - areia e brita comerciais - alas retas</t>
  </si>
  <si>
    <t>Boca de BTTC D = 1,20 m - esconsidade 0° - areia extraída e brita produzida - alas esconsas</t>
  </si>
  <si>
    <t>Boca de BTTC D = 1,20 m - esconsidade 0° - areia extraída e brita produzida - alas retas</t>
  </si>
  <si>
    <t>Boca de BTTC D = 1,20 m - esconsidade 10° - areia e brita comerciais - alas retas</t>
  </si>
  <si>
    <t>Boca de BTTC D = 1,20 m - esconsidade 10° - areia extraída e brita produzida - alas retas</t>
  </si>
  <si>
    <t>Boca de BTTC D = 1,20 m - esconsidade 15° - areia e brita comerciais - alas esconsas</t>
  </si>
  <si>
    <t>Boca de BTTC D = 1,20 m - esconsidade 15° - areia e brita comerciais - alas retas</t>
  </si>
  <si>
    <t>Boca de BTTC D = 1,20 m - esconsidade 15° - areia extraída e brita produzida - alas esconsas</t>
  </si>
  <si>
    <t>Boca de BTTC D = 1,20 m - esconsidade 15° - areia extraída e brita produzida - alas retas</t>
  </si>
  <si>
    <t>Boca de BTTC D = 1,20 m - esconsidade 20° - areia e brita comerciais - alas retas</t>
  </si>
  <si>
    <t>Boca de BTTC D = 1,20 m - esconsidade 20° - areia extraída e brita produzida - alas retas</t>
  </si>
  <si>
    <t>Boca de BTTC D = 1,20 m - esconsidade 25° - areia e brita comerciais - alas retas</t>
  </si>
  <si>
    <t>Boca de BTTC D = 1,20 m - esconsidade 25° - areia extraída e brita produzida - alas retas</t>
  </si>
  <si>
    <t>Boca de BTTC D = 1,20 m - esconsidade 30° - areia e brita comerciais - alas esconsas</t>
  </si>
  <si>
    <t>Boca de BTTC D = 1,20 m - esconsidade 30° - areia e brita comerciais - alas retas</t>
  </si>
  <si>
    <t>Boca de BTTC D = 1,20 m - esconsidade 30° - areia extraída e brita produzida - alas esconsas</t>
  </si>
  <si>
    <t>Boca de BTTC D = 1,20 m - esconsidade 30° - areia extraída e brita produzida - alas retas</t>
  </si>
  <si>
    <t>Boca de BTTC D = 1,20 m - esconsidade 35° - areia e brita comerciais - alas retas</t>
  </si>
  <si>
    <t>Boca de BTTC D = 1,20 m - esconsidade 35° - areia extraída e brita produzida - alas retas</t>
  </si>
  <si>
    <t>Boca de BTTC D = 1,20 m - esconsidade 40° - areia e brita comerciais - alas retas</t>
  </si>
  <si>
    <t>Boca de BTTC D = 1,20 m - esconsidade 40° - areia extraída e brita produzida - alas retas</t>
  </si>
  <si>
    <t>Boca de BTTC D = 1,20 m - esconsidade 45° - areia e brita comerciais - alas esconsas</t>
  </si>
  <si>
    <t>Boca de BTTC D = 1,20 m - esconsidade 45° - areia e brita comerciais - alas retas</t>
  </si>
  <si>
    <t>Boca de BTTC D = 1,20 m - esconsidade 45° - areia extraída e brita produzida - alas esconsas</t>
  </si>
  <si>
    <t>Boca de BTTC D = 1,20 m - esconsidade 45° - areia extraída e brita produzida - alas retas</t>
  </si>
  <si>
    <t>Boca de BTTC D = 1,20 m - esconsidade 5° - areia e brita comerciais - alas retas</t>
  </si>
  <si>
    <t>Boca de BTTC D = 1,20 m - esconsidade 5° - areia extraída e brita produzida - alas retas</t>
  </si>
  <si>
    <t>Boca de BTTC D = 1,50 m - esconsidade 0° - areia e brita comerciais - alas esconsas</t>
  </si>
  <si>
    <t>Boca de BTTC D = 1,50 m - esconsidade 0° - areia e brita comerciais - alas retas</t>
  </si>
  <si>
    <t>Boca de BTTC D = 1,50 m - esconsidade 0° - areia extraída e brita produzida - alas esconsas</t>
  </si>
  <si>
    <t>Boca de BTTC D = 1,50 m - esconsidade 0° - areia extraída e brita produzida - alas retas</t>
  </si>
  <si>
    <t>Boca de BTTC D = 1,50 m - esconsidade 10° - areia e brita comerciais - alas retas</t>
  </si>
  <si>
    <t>Boca de BTTC D = 1,50 m - esconsidade 10° - areia extraída e brita produzida - alas retas</t>
  </si>
  <si>
    <t>Boca de BTTC D = 1,50 m - esconsidade 15° - areia e brita comerciais - alas esconsas</t>
  </si>
  <si>
    <t>Boca de BTTC D = 1,50 m - esconsidade 15° - areia e brita comerciais - alas retas</t>
  </si>
  <si>
    <t>Boca de BTTC D = 1,50 m - esconsidade 15° - areia extraída e brita produzida - alas esconsas</t>
  </si>
  <si>
    <t>Boca de BTTC D = 1,50 m - esconsidade 15° - areia extraída e brita produzida - alas retas</t>
  </si>
  <si>
    <t>Boca de BTTC D = 1,50 m - esconsidade 20° - areia e brita comerciais - alas retas</t>
  </si>
  <si>
    <t>Boca de BTTC D = 1,50 m - esconsidade 20° - areia extraída e brita produzida - alas retas</t>
  </si>
  <si>
    <t>Boca de BTTC D = 1,50 m - esconsidade 25° - areia e brita comerciais - alas retas</t>
  </si>
  <si>
    <t>Boca de BTTC D = 1,50 m - esconsidade 25° - areia extraída e brita produzida - alas retas</t>
  </si>
  <si>
    <t>Boca de BTTC D = 1,50 m - esconsidade 30° - areia e brita comerciais - alas esconsas</t>
  </si>
  <si>
    <t>Boca de BTTC D = 1,50 m - esconsidade 30° - areia e brita comerciais - alas retas</t>
  </si>
  <si>
    <t>Boca de BTTC D = 1,50 m - esconsidade 30° - areia extraída e brita produzida - alas esconsas</t>
  </si>
  <si>
    <t>Boca de BTTC D = 1,50 m - esconsidade 35° - areia e brita comerciais - alas retas</t>
  </si>
  <si>
    <t>Boca de BTTC D = 1,50 m - esconsidade 35° - areia extraída e brita produzida - alas retas</t>
  </si>
  <si>
    <t>Boca de BTTC D = 1,50 m - esconsidade 40° - areia e brita comerciais - alas retas</t>
  </si>
  <si>
    <t>Boca de BTTC D = 1,50 m - esconsidade 40° - areia extraída e brita produzida - alas retas</t>
  </si>
  <si>
    <t>Boca de BTTC D = 1,50 m - esconsidade 45° - areia e brita comerciais - alas esconsas</t>
  </si>
  <si>
    <t>Boca de BTTC D = 1,50 m - esconsidade 45° - areia e brita comerciais - alas retas</t>
  </si>
  <si>
    <t>Boca de BTTC D = 1,50 m - esconsidade 45° - areia extraída e brita produzida - alas esconsas</t>
  </si>
  <si>
    <t>Boca de BTTC D = 1,50 m - esconsidade 45° - areia extraída e brita produzida - alas retas</t>
  </si>
  <si>
    <t>Boca de BTTC D = 1,50 m - esconsidade 5° - areia e brita comerciais - alas retas</t>
  </si>
  <si>
    <t>Boca de BTTC D = 1,50 m - esconsidade 5° - areia extraída e brita produzida - alas retas</t>
  </si>
  <si>
    <t>Boca de BTTC D = 1,50 m esconsidade 30° - areia extraída e brita produzida - alas retas</t>
  </si>
  <si>
    <t>Confecção de tubos de concreto armado D = 0,60 m PA1 - areia e brita comerciais</t>
  </si>
  <si>
    <t>Confecção de tubos de concreto armado D = 0,60 m PA1 - areia extraída e brita produzida</t>
  </si>
  <si>
    <t>Confecção de tubos de concreto armado D = 0,60 m PA2 - areia e brita comerciais</t>
  </si>
  <si>
    <t>Confecção de tubos de concreto armado D = 0,60 m PA2 - areia extraída e brita produzida</t>
  </si>
  <si>
    <t>Confecção de tubos de concreto armado D = 0,60 m PA3 - areia e brita comerciais</t>
  </si>
  <si>
    <t>Confecção de tubos de concreto armado D = 0,60 m PA3 - areia extraída e brita produzida</t>
  </si>
  <si>
    <t>Confecção de tubos de concreto armado D = 0,60 m PA4 - areia e brita comerciais</t>
  </si>
  <si>
    <t>Confecção de tubos de concreto armado D = 0,60 m PA4 - areia extraída e brita produzida</t>
  </si>
  <si>
    <t>Confecção de tubos de concreto armado D = 0,80 m PA1 - areia e brita comerciais</t>
  </si>
  <si>
    <t>Confecção de tubos de concreto armado D = 0,80 m PA1 - areia extraída e brita produzida</t>
  </si>
  <si>
    <t>Confecção de tubos de concreto armado D = 0,80 m PA2 - areia e brita comerciais</t>
  </si>
  <si>
    <t>Confecção de tubos de concreto armado D = 0,80 m PA2 - areia extraída e brita produzida</t>
  </si>
  <si>
    <t>Confecção de tubos de concreto armado D = 0,80 m PA3 - areia e brita comerciais</t>
  </si>
  <si>
    <t>Confecção de tubos de concreto armado D = 0,80 m PA3 - areia extraída e brita produzida</t>
  </si>
  <si>
    <t>Confecção de tubos de concreto armado D = 0,80 m PA4 - areia e brita comerciais</t>
  </si>
  <si>
    <t>Confecção de tubos de concreto armado D = 0,80 m PA4 - areia extraída e brita produzida</t>
  </si>
  <si>
    <t>Confecção de tubos de concreto armado D = 1,00 m PA1 - areia e brita comerciais</t>
  </si>
  <si>
    <t>Confecção de tubos de concreto armado D = 1,00 m PA1 - areia extraída e brita produzida</t>
  </si>
  <si>
    <t>Confecção de tubos de concreto armado D = 1,00 m PA2 - areia e brita comerciais</t>
  </si>
  <si>
    <t>Confecção de tubos de concreto armado D = 1,00 m PA2 - areia extraída e brita produzida</t>
  </si>
  <si>
    <t>Confecção de tubos de concreto armado D = 1,00 m PA3 - areia e brita comerciais</t>
  </si>
  <si>
    <t>Confecção de tubos de concreto armado D = 1,00 m PA3 - areia extraída e brita produzida</t>
  </si>
  <si>
    <t>Confecção de tubos de concreto armado D = 1,00 m PA4 - areia e brita comerciais</t>
  </si>
  <si>
    <t>Confecção de tubos de concreto armado D = 1,00 m PA4 - areia extraída e brita produzida</t>
  </si>
  <si>
    <t>Confecção de tubos de concreto armado D = 1,20 m PA1 - areia e brita comerciais</t>
  </si>
  <si>
    <t>Confecção de tubos de concreto armado D = 1,20 m PA1 - areia extraída e brita produzida</t>
  </si>
  <si>
    <t>Confecção de tubos de concreto armado D = 1,20 m PA2 - areia e brita comerciais</t>
  </si>
  <si>
    <t>Confecção de tubos de concreto armado D = 1,20 m PA2 - areia extraída e brita produzida</t>
  </si>
  <si>
    <t>Confecção de tubos de concreto armado D = 1,20 m PA3 - areia e brita comerciais</t>
  </si>
  <si>
    <t>Confecção de tubos de concreto armado D = 1,20 m PA3 - areia extraída e brita produzida</t>
  </si>
  <si>
    <t>Confecção de tubos de concreto armado D = 1,20 m PA4 - areia e brita comerciais</t>
  </si>
  <si>
    <t>Confecção de tubos de concreto armado D = 1,20 m PA4 - areia extraída e brita produzida</t>
  </si>
  <si>
    <t>Confecção de tubos de concreto armado D = 1,50 m PA1 - areia e brita comerciais</t>
  </si>
  <si>
    <t>Confecção de tubos de concreto armado D = 1,50 m PA1 - areia extraída e brita produzida</t>
  </si>
  <si>
    <t>Confecção de tubos de concreto armado D = 1,50 m PA2 - areia e brita comerciais</t>
  </si>
  <si>
    <t>Confecção de tubos de concreto armado D = 1,50 m PA2 - areia extraída e brita produzida</t>
  </si>
  <si>
    <t>Confecção de tubos de concreto armado D = 1,50 m PA3 - areia e brita comerciais</t>
  </si>
  <si>
    <t>Confecção de tubos de concreto armado D = 1,50 m PA3 - areia extraída e brita produzida</t>
  </si>
  <si>
    <t>Confecção de tubos de concreto armado D = 1,50 m PA4 - areia e brita comerciais</t>
  </si>
  <si>
    <t>Confecção de tubos de concreto armado D = 1,50 m PA4 - areia extraída e brita produzida</t>
  </si>
  <si>
    <t>Corpo de BDTC D = 0,80 m PA1 - areia extraída e brita e pedra de mão produzidas</t>
  </si>
  <si>
    <t>Corpo de BDTC D = 0,80 m PA1 - areia, brita e pedra de mão comerciais</t>
  </si>
  <si>
    <t>Corpo de BDTC D = 0,80 m PA2 - areia extraída e brita e pedra de mão produzidas</t>
  </si>
  <si>
    <t>Corpo de BDTC D = 0,80 m PA2 - areia, brita e pedra de mão comerciais</t>
  </si>
  <si>
    <t>Corpo de BDTC D = 0,80 m PA3 - areia extraída e brita e pedra de mão produzidas</t>
  </si>
  <si>
    <t>Corpo de BDTC D = 0,80 m PA3 - areia, brita e pedra de mão comerciais</t>
  </si>
  <si>
    <t>Corpo de BDTC D = 0,80 m PA4 - areia extraída e brita e pedra de mão produzidas</t>
  </si>
  <si>
    <t>Corpo de BDTC D = 0,80 m PA4 - areia, brita e pedra de mão comerciais</t>
  </si>
  <si>
    <t>Corpo de BDTC D = 1,00 m PA1 - areia extraída e brita e pedra de mão produzidas</t>
  </si>
  <si>
    <t>Corpo de BDTC D = 1,00 m PA1 - areia, brita e pedra de mão comerciais</t>
  </si>
  <si>
    <t>Corpo de BDTC D = 1,00 m PA2 - areia extraída e brita e pedra de mão produzidas</t>
  </si>
  <si>
    <t>Corpo de BDTC D = 1,00 m PA2 - areia, brita e pedra de mão comerciais</t>
  </si>
  <si>
    <t>Corpo de BDTC D = 1,00 m PA3 - areia extraída e brita e pedra de mão produzidas</t>
  </si>
  <si>
    <t>Corpo de BDTC D = 1,00 m PA3 - areia, brita e pedra de mão comerciais</t>
  </si>
  <si>
    <t>Corpo de BDTC D = 1,00 m PA4 - areia extraída e brita e pedra de mão produzidas</t>
  </si>
  <si>
    <t>Corpo de BDTC D = 1,00 m PA4 - areia, brita e pedra de mão comerciais</t>
  </si>
  <si>
    <t>Corpo de BDTC D = 1,20 m PA1 - areia extraída e brita e pedra de mão produzidas</t>
  </si>
  <si>
    <t>Corpo de BDTC D = 1,20 m PA1 - areia, brita e pedra de mão comerciais</t>
  </si>
  <si>
    <t>Corpo de BDTC D = 1,20 m PA2 - areia extraída e brita e pedra de mão produzidas</t>
  </si>
  <si>
    <t>Corpo de BDTC D = 1,20 m PA2 - areia, brita e pedra de mão comerciais</t>
  </si>
  <si>
    <t>Corpo de BDTC D = 1,20 m PA3 - areia extraída e brita e pedra de mão produzidas</t>
  </si>
  <si>
    <t>Corpo de BDTC D = 1,20 m PA3 - areia, brita e pedra de mão comerciais</t>
  </si>
  <si>
    <t>Corpo de BDTC D = 1,20 m PA4 - areia extraída e brita e pedra de mão produzidas</t>
  </si>
  <si>
    <t>Corpo de BDTC D = 1,20 m PA4 - areia, brita e pedra de mão comerciais</t>
  </si>
  <si>
    <t>Corpo de BDTC D = 1,50 m PA1 - areia extraída e brita e pedra de mão produzidas</t>
  </si>
  <si>
    <t>Corpo de BDTC D = 1,50 m PA1 - areia, brita e pedra de mão comerciais</t>
  </si>
  <si>
    <t>Corpo de BDTC D = 1,50 m PA2 - areia extraída e brita e pedra de mão produzidas</t>
  </si>
  <si>
    <t>Corpo de BDTC D = 1,50 m PA2 - areia, brita e pedra de mão comerciais</t>
  </si>
  <si>
    <t>Corpo de BDTC D = 1,50 m PA3 - areia extraída e brita e pedra de mão produzidas</t>
  </si>
  <si>
    <t>Corpo de BDTC D = 1,50 m PA3 - areia, brita e pedra de mão comerciais</t>
  </si>
  <si>
    <t>Corpo de BDTC D = 1,50 m PA4 - areia extraída e brita e pedra de mão produzidas</t>
  </si>
  <si>
    <t>Corpo de BDTC D = 1,50 m PA4 - areia, brita e pedra de mão comerciais</t>
  </si>
  <si>
    <t>Corpo de BSTC D = 0,40 m PA1 - areia extraída e brita e pedra de mão produzidas</t>
  </si>
  <si>
    <t>Corpo de BSTC D = 0,40 m PA1 - areia, brita e pedra de mão comerciais</t>
  </si>
  <si>
    <t>Corpo de BSTC D = 0,40 m PA2 - areia extraída e brita e pedra de mão produzidas</t>
  </si>
  <si>
    <t>Corpo de BSTC D = 0,40 m PA2 - areia, brita e pedra de mão comerciais</t>
  </si>
  <si>
    <t>Corpo de BSTC D = 0,40 m PA3 - areia extraída e brita e pedra de mão produzidas</t>
  </si>
  <si>
    <t>Corpo de BSTC D = 0,40 m PA3 - areia, brita e pedra de mão comerciais</t>
  </si>
  <si>
    <t>Corpo de BSTC D = 0,40 m PA4 - areia extraída e brita e pedra de mão produzidas</t>
  </si>
  <si>
    <t>Corpo de BSTC D = 0,40 m PA4 - areia, brita e pedra de mão comerciais</t>
  </si>
  <si>
    <t>Corpo de BSTC D = 0,60 m PA1 - areia extraída e brita e pedra de mão produzidas</t>
  </si>
  <si>
    <t>Corpo de BSTC D = 0,60 m PA1 - areia, brita e pedra de mão comerciais</t>
  </si>
  <si>
    <t>Corpo de BSTC D = 0,60 m PA2 - areia extraída e brita e pedra de mão produzidas</t>
  </si>
  <si>
    <t>Corpo de BSTC D = 0,60 m PA2 - areia, brita e pedra de mão comerciais</t>
  </si>
  <si>
    <t>Corpo de BSTC D = 0,60 m PA3 - areia extraída e brita e pedra de mão produzidas</t>
  </si>
  <si>
    <t>Corpo de BSTC D = 0,60 m PA3 - areia, brita e pedra de mão comerciais</t>
  </si>
  <si>
    <t>Corpo de BSTC D = 0,60 m PA4 - areia extraída e brita e pedra de mão produzidas</t>
  </si>
  <si>
    <t>Corpo de BSTC D = 0,60 m PA4 - areia, brita e pedra de mão comerciais</t>
  </si>
  <si>
    <t>Corpo de BSTC D = 0,80 m PA1 - areia extraída e brita e pedra de mão produzidas</t>
  </si>
  <si>
    <t>Corpo de BSTC D = 0,80 m PA1 - areia, brita e pedra de mão comerciais</t>
  </si>
  <si>
    <t>Corpo de BSTC D = 0,80 m PA2 - areia extraída e brita e pedra de mão produzidas</t>
  </si>
  <si>
    <t>Corpo de BSTC D = 0,80 m PA2 - areia, brita e pedra de mão comerciais</t>
  </si>
  <si>
    <t>Corpo de BSTC D = 0,80 m PA3 - areia extraída e brita e pedra de mão produzidas</t>
  </si>
  <si>
    <t>Corpo de BSTC D = 0,80 m PA3 - areia, brita e pedra de mão comerciais</t>
  </si>
  <si>
    <t>Corpo de BSTC D = 0,80 m PA4 - areia extraída e brita e pedra de mão produzidas</t>
  </si>
  <si>
    <t>Corpo de BSTC D = 0,80 m PA4 - areia, brita e pedra de mão comerciais</t>
  </si>
  <si>
    <t>Corpo de BSTC D = 1,00 m PA1 - areia extraída e brita e pedra de mão produzidas</t>
  </si>
  <si>
    <t>Corpo de BSTC D = 1,00 m PA1 - areia, brita e pedra de mão comerciais</t>
  </si>
  <si>
    <t>Corpo de BSTC D = 1,00 m PA2 - areia extraída e brita e pedra de mão produzidas</t>
  </si>
  <si>
    <t>Corpo de BSTC D = 1,00 m PA2 - areia, brita e pedra de mão comerciais</t>
  </si>
  <si>
    <t>Corpo de BSTC D = 1,00 m PA3 - areia extraída e brita e pedra de mão produzidas</t>
  </si>
  <si>
    <t>Corpo de BSTC D = 1,00 m PA3 - areia, brita e pedra de mão comerciais</t>
  </si>
  <si>
    <t>Corpo de BSTC D = 1,00 m PA4 - areia extraída e brita e pedra de mão produzidas</t>
  </si>
  <si>
    <t>Corpo de BSTC D = 1,00 m PA4 - areia, brita e pedra de mão comerciais</t>
  </si>
  <si>
    <t>Corpo de BSTC D = 1,20 m PA1 - areia extraída e brita e pedra de mão produzidas</t>
  </si>
  <si>
    <t>Corpo de BSTC D = 1,20 m PA1 - areia, brita e pedra de mão comerciais</t>
  </si>
  <si>
    <t>Corpo de BSTC D = 1,20 m PA2 - areia extraída e brita e pedra de mão produzidas</t>
  </si>
  <si>
    <t>Corpo de BSTC D = 1,20 m PA2 - areia, brita e pedra de mão comerciais</t>
  </si>
  <si>
    <t>Corpo de BSTC D = 1,20 m PA3 - areia extraída e brita e pedra de mão produzidas</t>
  </si>
  <si>
    <t>Corpo de BSTC D = 1,20 m PA3 - areia, brita e pedra de mão comerciais</t>
  </si>
  <si>
    <t>Corpo de BSTC D = 1,20 m PA4 - areia extraída e brita e pedra de mão produzidas</t>
  </si>
  <si>
    <t>Corpo de BSTC D = 1,20 m PA4 - areia, brita e pedra de mão comerciais</t>
  </si>
  <si>
    <t>Corpo de BSTC D = 1,50 m PA1 - areia extraída e brita e pedra de mão produzidas</t>
  </si>
  <si>
    <t>Corpo de BSTC D = 1,50 m PA1 - areia, brita e pedra de mão comerciais</t>
  </si>
  <si>
    <t>Corpo de BSTC D = 1,50 m PA2 - areia extraída e brita e pedra de mão produzidas</t>
  </si>
  <si>
    <t>Corpo de BSTC D = 1,50 m PA2 - areia, brita e pedra de mão comerciais</t>
  </si>
  <si>
    <t>Corpo de BSTC D = 1,50 m PA3 - areia extraída e brita e pedra de mão produzidas</t>
  </si>
  <si>
    <t>Corpo de BSTC D = 1,50 m PA3 - areia, brita e pedra de mão comerciais</t>
  </si>
  <si>
    <t>Corpo de BSTC D = 1,50 m PA4 - areia extraída e brita e pedra de mão produzidas</t>
  </si>
  <si>
    <t>Corpo de BSTC D = 1,50 m PA4 - areia, brita e pedra de mão comerciais</t>
  </si>
  <si>
    <t>Corpo de BTTC D = 1,00 m PA1 - areia extraída e brita e pedra de mão produzidas</t>
  </si>
  <si>
    <t>Corpo de BTTC D = 1,00 m PA1 - areia, brita e pedra de mão comerciais</t>
  </si>
  <si>
    <t>Corpo de BTTC D = 1,00 m PA2 - areia extraída e brita e pedra de mão produzidas</t>
  </si>
  <si>
    <t>Corpo de BTTC D = 1,00 m PA2 - areia, brita e pedra de mão comerciais</t>
  </si>
  <si>
    <t>Corpo de BTTC D = 1,00 m PA3 - areia extraída e brita e pedra de mão produzidas</t>
  </si>
  <si>
    <t>Corpo de BTTC D = 1,00 m PA3 - areia, brita e pedra de mão comerciais</t>
  </si>
  <si>
    <t>Corpo de BTTC D = 1,00 m PA4 - areia extraída e brita e pedra de mão produzidas</t>
  </si>
  <si>
    <t>Corpo de BTTC D = 1,00 m PA4 - areia, brita e pedra de mão comerciais</t>
  </si>
  <si>
    <t>Corpo de BTTC D = 1,20 m PA1 - areia extraída e brita e pedra de mão produzidas</t>
  </si>
  <si>
    <t>Corpo de BTTC D = 1,20 m PA1 - areia, brita e pedra de mão comerciais</t>
  </si>
  <si>
    <t>Corpo de BTTC D = 1,20 m PA2 - areia extraída e brita e pedra de mão produzidas</t>
  </si>
  <si>
    <t>Corpo de BTTC D = 1,20 m PA2 - areia, brita e pedra de mão comerciais</t>
  </si>
  <si>
    <t>Corpo de BTTC D = 1,20 m PA3 - areia extraída e brita e pedra de mão produzidas</t>
  </si>
  <si>
    <t>Corpo de BTTC D = 1,20 m PA3 - areia, brita e pedra de mão comerciais</t>
  </si>
  <si>
    <t>Corpo de BTTC D = 1,20 m PA4 - areia extraída e brita e pedra de mão produzidas</t>
  </si>
  <si>
    <t>Corpo de BTTC D = 1,20 m PA4 - areia, brita e pedra de mão comerciais</t>
  </si>
  <si>
    <t>Corpo de BTTC D = 1,50 m PA1 - areia extraída e brita e pedra de mão produzidas</t>
  </si>
  <si>
    <t>Corpo de BTTC D = 1,50 m PA1 - areia, brita e pedra de mão comerciais</t>
  </si>
  <si>
    <t>Corpo de BTTC D = 1,50 m PA2 - areia extraída e brita e pedra de mão produzidas</t>
  </si>
  <si>
    <t>Corpo de BTTC D = 1,50 m PA2 - areia, brita e pedra de mão comerciais</t>
  </si>
  <si>
    <t>Corpo de BTTC D = 1,50 m PA3 - areia extraída e brita e pedra de mão produzidas</t>
  </si>
  <si>
    <t>Corpo de BTTC D = 1,50 m PA3 - areia, brita e pedra de mão comerciais</t>
  </si>
  <si>
    <t>Corpo de BTTC D = 1,50 m PA4 - areia extraída e brita e pedra de mão produzidas</t>
  </si>
  <si>
    <t>Corpo de BTTC D = 1,50 m PA4 - areia, brita e pedra de mão comerciais</t>
  </si>
  <si>
    <t>Dentes para bueiros duplos D = 0,80 m - areia extraída e brita e pedra de mão produzidas</t>
  </si>
  <si>
    <t>Dentes para bueiros duplos D = 0,80 m - areia, brita e pedra de mão comerciais</t>
  </si>
  <si>
    <t>Dentes para bueiros duplos D = 1,00 m - areia extraída e brita e pedra de mão produzidas</t>
  </si>
  <si>
    <t>Dentes para bueiros duplos D = 1,00 m - areia, brita e pedra de mão comerciais</t>
  </si>
  <si>
    <t>Dentes para bueiros duplos D = 1,20 m - areia extraída e brita e pedra de mão produzidas</t>
  </si>
  <si>
    <t>Dentes para bueiros duplos D = 1,20 m - areia, brita e pedra de mão comerciais</t>
  </si>
  <si>
    <t>Dentes para bueiros duplos D = 1,50 m - areia extraída e brita e pedra de mão produzidas</t>
  </si>
  <si>
    <t>Dentes para bueiros duplos D = 1,50 m - areia, brita e pedra de mão comerciais</t>
  </si>
  <si>
    <t>Dentes para bueiros simples D = 0,40 m - areia extraída e brita e pedra de mão produzidas</t>
  </si>
  <si>
    <t>Dentes para bueiros simples D = 0,40 m - areia, brita e pedra de mão comerciais</t>
  </si>
  <si>
    <t>Dentes para bueiros simples D = 0,60 m - areia extraída e brita e pedra de mão produzidas</t>
  </si>
  <si>
    <t>Dentes para bueiros simples D = 0,60 m - areia, brita e pedra de mão comerciais</t>
  </si>
  <si>
    <t>Dentes para bueiros simples D = 0,80 m - areia extraída e brita e pedra de mão produzidas</t>
  </si>
  <si>
    <t>Dentes para bueiros simples D = 0,80 m - areia, brita e pedra de mão comerciais</t>
  </si>
  <si>
    <t>Dentes para bueiros simples D = 1,00 m - areia extraída e brita e pedra de mão produzidas</t>
  </si>
  <si>
    <t>Dentes para bueiros simples D = 1,00 m - areia, brita e pedra de mão comerciais</t>
  </si>
  <si>
    <t>Dentes para bueiros simples D = 1,20 m - areia extraída e brita e pedra de mão produzidas</t>
  </si>
  <si>
    <t>Dentes para bueiros simples D = 1,20 m - areia, brita e pedra de mão comerciais</t>
  </si>
  <si>
    <t>Dentes para bueiros simples D = 1,50 m - areia extraída e brita e pedra de mão produzidas</t>
  </si>
  <si>
    <t>Dentes para bueiros simples D = 1,50 m - areia, brita e pedra de mão comerciais</t>
  </si>
  <si>
    <t>Dentes para bueiros triplos D = 1,00 m - areia extraída e brita e pedra de mão produzidas</t>
  </si>
  <si>
    <t>Dentes para bueiros triplos D = 1,00 m - areia, brita e pedra de mão comerciais</t>
  </si>
  <si>
    <t>Dentes para bueiros triplos D = 1,20 m - areia extraída e brita e pedra de mão produzidas</t>
  </si>
  <si>
    <t>Dentes para bueiros triplos D = 1,20 m - areia, brita e pedra de mão comerciais</t>
  </si>
  <si>
    <t>Dentes para bueiros triplos D = 1,50 m - areia extraída e brita e pedra de mão produzidas</t>
  </si>
  <si>
    <t>Dentes para bueiros triplos D = 1,50 m - areia, brita e pedra de mão comerciais</t>
  </si>
  <si>
    <t>Alvenaria de blocos de concreto 19 x 19 x 39 cm com espessura de 20 cm com argamassa traço 1:0,5:3,5 - areia comercial</t>
  </si>
  <si>
    <t>m²</t>
  </si>
  <si>
    <t>Alvenaria de blocos de concreto 19 x 19 x 39 cm com espessura de 20 cm com argamassa traço 1:0,5:3,5 - areia extraída</t>
  </si>
  <si>
    <t>Bacia de contenção para tanque de emulsão de 30.000 l - inclusive demolição</t>
  </si>
  <si>
    <t>Chapisco com argamassa de cimento e areia 1:3 - aplicação manual</t>
  </si>
  <si>
    <t>Cobertura em chapas zincadas com espessura de 0,43 mm - utilização 2 vezes</t>
  </si>
  <si>
    <t>Depósito de óleo para oficina - inclusive demolição</t>
  </si>
  <si>
    <t>Dique de contenção para usina de asfalto a quente - inclusive demolição</t>
  </si>
  <si>
    <t>Emboço com argamassa de cimento, cal hidratada e areia 1:2:8 com espessura de 2 cm - aplicação manual</t>
  </si>
  <si>
    <t>Fornecimento e instalação de extintor de espuma 10 l</t>
  </si>
  <si>
    <t>Instalação da central de britagem com capacidade de 80 m³/h</t>
  </si>
  <si>
    <t>Instalação da central de concreto com capacidade de 150 m³/h</t>
  </si>
  <si>
    <t>Instalação da central de concreto com capacidade de 30 m³/h</t>
  </si>
  <si>
    <t>Instalação da central de concreto com capacidade de 40 m³/h</t>
  </si>
  <si>
    <t>Instalação da usina de asfalto a quente capacidade de 120 t/h</t>
  </si>
  <si>
    <t>Instalação da usina de pré-misturado a frio com capacidade de 60 t/h</t>
  </si>
  <si>
    <t>Instalação da usina misturadora de solos com capacidade de 300 t/h</t>
  </si>
  <si>
    <t>Lastro de brita comercial - espalhamento mecânico</t>
  </si>
  <si>
    <t>Montagem e desmontagem da central de britagem com capacidade de 80 m³/h - inclusive construção de aterro, construção e demolição de rampa e bases</t>
  </si>
  <si>
    <t>Montagem e desmontagem da central de concreto com capacidade de 150 m³/h - inclusive construção e demolição de bases, rampas e depósitos de agregados</t>
  </si>
  <si>
    <t>Montagem e desmontagem da central de concreto com capacidade de 30 m³/h - inclusive construção e demolição de bases, rampas e depósitos de agregados</t>
  </si>
  <si>
    <t>Montagem e desmontagem da central de concreto com capacidade de 40 m³/h - inclusive construção e demolição de bases, rampas e depósitos de agregados</t>
  </si>
  <si>
    <t>Montagem e desmontagem da usina de asfalto a quente com capacidade de 120 t/h - inclusive construção e demolição de bases, rampas, depósitos de agregados e dique de contenção</t>
  </si>
  <si>
    <t>Montagem e desmontagem da usina de pré-misturado a frio com capacidade de 60 t/h - inclusive construção e demolição de bases, rampas, depósitos de agregados e bacia de contenção</t>
  </si>
  <si>
    <t>Montagem e desmontagem da usina misturadora de solos com capacidade de 300 t/h - inclusive construção e demolição de bases, rampas e depósitos de agregados</t>
  </si>
  <si>
    <t>Muro em alvenaria de blocos de concreto com espessura de 0,20 m h = 1,0 m</t>
  </si>
  <si>
    <t>Posto de combustível - com reaproveitamento de 2 vezes do tanque/bomba/cobertura - inclusive demolição</t>
  </si>
  <si>
    <t>Rampa de lavagem - inclusive demolição</t>
  </si>
  <si>
    <t>Rampa para acesso do misturador de agregados para centrais de 30 m³ e 40 m³ - inclusive demolição</t>
  </si>
  <si>
    <t>Rampa para acesso do misturador de agregados para central de 150 m³ - inclusive demolição</t>
  </si>
  <si>
    <t>Rampa para acesso do misturador de agregados para central de britagem - inclusive demolição</t>
  </si>
  <si>
    <t>Rampa para acesso do misturador de agregados para PMF - inclusive demolição</t>
  </si>
  <si>
    <t>Rampa para acesso do misturador de agregados para usina de asfalto a quente - inclusive demolição</t>
  </si>
  <si>
    <t>Rampa para acesso do misturador de agregados para usina de solos - inclusive demolição</t>
  </si>
  <si>
    <t>Selador acrílico - camada de fundo com aplicação manual</t>
  </si>
  <si>
    <t>Sistema separador água e óleo, inclusive demolição</t>
  </si>
  <si>
    <t>Tinta látex - duas camadas com aplicação manual</t>
  </si>
  <si>
    <t>Adensamento de concreto por vibrador de imersão</t>
  </si>
  <si>
    <t>Argamassa autoadensável para reparos e grauteamento - confecção em misturador e lançamento manual</t>
  </si>
  <si>
    <t>Argamassa de cimento e areia 1:1 - confecção em betoneira e lançamento manual - areia comercial</t>
  </si>
  <si>
    <t>Argamassa de cimento e areia 1:1 - confecção em betoneira e lançamento manual - areia extraída</t>
  </si>
  <si>
    <t>Argamassa de cimento e areia 1:2 - confecção em betoneira e lançamento manual - areia comercial</t>
  </si>
  <si>
    <t>Argamassa de cimento e areia 1:2 - confecção em betoneira e lançamento manual - areia extraída</t>
  </si>
  <si>
    <t>Argamassa de cimento e areia 1:3 - confecção em betoneira e lançamento manual - areia comercial</t>
  </si>
  <si>
    <t>Argamassa de cimento e areia 1:3 - confecção em betoneira e lançamento manual - areia extraída</t>
  </si>
  <si>
    <t>Argamassa de cimento e areia 1:3 com 8% de microssílica - confecção em betoneira e lançamento manual - areia comercial</t>
  </si>
  <si>
    <t>Argamassa de cimento e areia 1:3 com 8% de microssílica - confecção em betoneira e lançamento manual - areia extraída</t>
  </si>
  <si>
    <t>Argamassa de cimento e areia 1:4 - confecção em betoneira e lançamento manual - areia comercial</t>
  </si>
  <si>
    <t>Argamassa de cimento e areia 1:4 - confecção em betoneira e lançamento manual - areia extraída</t>
  </si>
  <si>
    <t>Argamassa de cimento e areia com aditivo aglutinante 1:8 - confecção em betoneira e lançamento manual - areia comercial</t>
  </si>
  <si>
    <t>Argamassa de cimento e areia com aditivo aglutinante 1:8 - confecção em betoneira e lançamento manual - areia extraída</t>
  </si>
  <si>
    <t>Argamassa de cimento, cal hidratada e areia 1:0,5:3,5 - confecção em betoneira e lançamento manual - areia comercial</t>
  </si>
  <si>
    <t>Argamassa de cimento, cal hidratada e areia 1:0,5:3,5 - confecção em betoneira e lançamento manual - areia extraída</t>
  </si>
  <si>
    <t>Argamassa de cimento, cal hidratada e areia 1:0,5:8 - confecção em betoneira e lançamento manual - areia comercial</t>
  </si>
  <si>
    <t>Argamassa de cimento, cal hidratada e areia 1:0,5:8 - confecção em betoneira e lançamento manual - areia extraída</t>
  </si>
  <si>
    <t>Argamassa de cimento, cal hidratada e areia 1:1:6 - confecção em betoneira e lançamento manual - areia comercial</t>
  </si>
  <si>
    <t>Argamassa de cimento, cal hidratada e areia 1:1:6 - confecção em betoneira e lançamento manual - areia extraída</t>
  </si>
  <si>
    <t>Argamassa de cimento, cal hidratada e areia 1:2:10 - confecção em betoneira e lançamento manual - areia comercial</t>
  </si>
  <si>
    <t>Argamassa de cimento, cal hidratada e areia 1:2:10 - confecção em betoneira e lançamento manual - areia extraída</t>
  </si>
  <si>
    <t>Argamassa de cimento, cal hidratada e areia 1:2:6 - confecção em betoneira e lançamento manual - areia comercial</t>
  </si>
  <si>
    <t>Argamassa de cimento, cal hidratada e areia 1:2:6 - confecção em betoneira e lançamento manual - areia extraída</t>
  </si>
  <si>
    <t>Argamassa de cimento, cal hidratada e areia 1:2:7 - confecção em betoneira e lançamento manual - areia comercial</t>
  </si>
  <si>
    <t>Argamassa de cimento, cal hidratada e areia 1:2:7 - confecção em betoneira e lançamento manual - areia extraída</t>
  </si>
  <si>
    <t>Argamassa de cimento, cal hidratada e areia 1:2:8 - confecção em betoneira e lançamento manual - areia comercial</t>
  </si>
  <si>
    <t>Argamassa de cimento, cal hidratada e areia 1:2:8 - confecção em betoneira e lançamento manual - areia extraída</t>
  </si>
  <si>
    <t>Argamassa de cimento, cal hidratada e areia 1:2:9 - confecção em betoneira e lançamento manual - areia comercial</t>
  </si>
  <si>
    <t>Argamassa de cimento, cal hidratada e areia 1:2:9 - confecção em betoneira e lançamento manual - areia extraída</t>
  </si>
  <si>
    <t>Argamassa para reparos e grauteamento - confecção em misturador e lançamento manual</t>
  </si>
  <si>
    <t>Argamassa polimérica de alto desempenho projetada para reparos superficiais e reforços estruturais - confecção em misturador e lançamento projetado</t>
  </si>
  <si>
    <t>Concreto</t>
  </si>
  <si>
    <t>Concreto autoadensável com silicato de alumínio fck = 20 MPa - confecção em betoneira e lançamento manual - areia e brita comerciais</t>
  </si>
  <si>
    <t>Concreto autoadensável com silicato de alumínio fck = 20 MPa - confecção em betoneira e lançamento manual - areia extraída e brita produzida</t>
  </si>
  <si>
    <t>Concreto autoadensável com silicato de alumínio fck = 20 MPa - confecção em central dosadora de 30 m³/h - areia e brita comerciais</t>
  </si>
  <si>
    <t>Concreto autoadensável com silicato de alumínio fck = 25 MPa - confecção em central dosadora de 30 m³/h - areia e brita comerciais</t>
  </si>
  <si>
    <t>Concreto autoadensável com silicato de alumínio fck = 30 MPa - confecção em central dosadora de 30 m³/h - areia e brita comerciais</t>
  </si>
  <si>
    <t>Concreto autoadensável com silicato de alumínio fck = 35 MPa - confecção em central dosadora de 30 m³/h - areia e brita comerciais</t>
  </si>
  <si>
    <t>Concreto autoadensável com silicato de alumínio fck = 40 MPa - confecção em central dosadora de 30 m³/h - areia e brita comerciais</t>
  </si>
  <si>
    <t>Concreto autoadensável com silicato de alumínio fck = 45 MPa - confecção em central dosadora de 30 m³/h - areia e brita comerciais</t>
  </si>
  <si>
    <t>Concreto autoadensável com silicato de alumínio fck = 50 MPa - confecção em central dosadora de 30 m³/h - areia e brita comerciais</t>
  </si>
  <si>
    <t>Concreto ciclópico fck = 20 MPa - confecção em betoneira e lançamento manual - areia extraída, brita e pedra de mão produzidas</t>
  </si>
  <si>
    <t>Concreto ciclópico fck = 20 MPa - confecção em betoneira e lançamento manual - areia, brita e pedra de mão comerciais</t>
  </si>
  <si>
    <t>Concreto com 10% de microssílica fck = 45 MPa - confecção em central dosadora de 30 m³/h - areia e brita comerciais</t>
  </si>
  <si>
    <t>Concreto com 10% de microssílica fck = 50 MPa - confecção em central dosadora de 30 m³/h - areia e brita comerciais</t>
  </si>
  <si>
    <t>Concreto com 8% de microssílica fck = 25 MPa - confecção em central dosadora de 30 m³/h - areia e brita comerciais</t>
  </si>
  <si>
    <t>Concreto com 8% de microssílica fck = 30 MPa - confecção em central dosadora de 30 m³/h - areia e brita comerciais</t>
  </si>
  <si>
    <t>Concreto com 8% de microssílica fck = 35 MPa - confecção em central dosadora de 30 m³/h - areia e brita comerciais</t>
  </si>
  <si>
    <t>Concreto com 8% de microssílica fck = 40 MPa - confecção em central dosadora de 30 m³/h - areia e brita comerciais</t>
  </si>
  <si>
    <t>Concreto com látex SBR fck = 25 MPa - confecção em betoneira e lançamento manual - areia e brita comerciais</t>
  </si>
  <si>
    <t>Concreto com látex SBR fck = 30 MPa - confecção em betoneira e lançamento manual - areia e brita comerciais</t>
  </si>
  <si>
    <t>Concreto fck = 15 MPa - confecção em betoneira e lançamento manual - areia e brita comerciais</t>
  </si>
  <si>
    <t>Concreto fck = 15 MPa - confecção em betoneira e lançamento manual - areia extraída e brita produzida</t>
  </si>
  <si>
    <t>Concreto fck = 20 MPa - confecção em betoneira e lançamento manual - areia e brita comerciais</t>
  </si>
  <si>
    <t>Concreto fck = 20 MPa - confecção em betoneira e lançamento manual - areia extraída e brita produzida</t>
  </si>
  <si>
    <t>Concreto fck = 20 MPa - confecção em central dosadora de 30 m³/h - areia e brita comerciais</t>
  </si>
  <si>
    <t>Concreto fck = 20 MPa - confecção em central dosadora de 30 m³/h - areia extraída e brita produzida</t>
  </si>
  <si>
    <t>Concreto fck = 20 MPa - confecção em central dosadora de 40 m³/h - areia e brita comerciais</t>
  </si>
  <si>
    <t>Concreto fck = 20 MPa - confecção em central dosadora de 40 m³/h - areia extraída e brita produzida</t>
  </si>
  <si>
    <t>Concreto fck = 25 MPa - confecção em betoneira e lançamento manual - areia e brita comerciais</t>
  </si>
  <si>
    <t>Concreto fck = 25 MPa - confecção em betoneira e lançamento manual - areia extraída e brita produzida</t>
  </si>
  <si>
    <t>Concreto fck = 25 MPa - confecção em central dosadora de 30 m³/h - areia e brita comerciais</t>
  </si>
  <si>
    <t>Concreto fck = 25 MPa - confecção em central dosadora de 30 m³/h - areia extraída e brita produzida</t>
  </si>
  <si>
    <t>Concreto fck = 25 MPa - confecção em central dosadora de 40 m³/h - areia e brita comerciais</t>
  </si>
  <si>
    <t>Concreto fck = 25 MPa - confecção em central dosadora de 40 m³/h - areia extraída e brita produzida</t>
  </si>
  <si>
    <t>Concreto fck = 25 MPa para pré-moldados (mourões) - confecção em betoneira e lançamento manual - areia e brita comerciais</t>
  </si>
  <si>
    <t>Concreto fck = 25 MPa para pré-moldados (mourões) - confecção em betoneira e lançamento manual - areia extraída e brita produzida</t>
  </si>
  <si>
    <t>Concreto fck = 30 MPa - confecção em betoneira e lançamento manual - areia e brita comerciais</t>
  </si>
  <si>
    <t>Concreto fck = 30 MPa - confecção em betoneira e lançamento manual - areia extraída e brita produzida</t>
  </si>
  <si>
    <t>Concreto fck = 30 MPa - confecção em central dosadora de 30 m³/h - areia e brita comerciais</t>
  </si>
  <si>
    <t>Concreto fck = 30 MPa - confecção em central dosadora de 30 m³/h - areia extraída e brita produzida</t>
  </si>
  <si>
    <t>Concreto fck = 30 MPa - confecção em central dosadora de 40 m³/h - areia e brita comerciais</t>
  </si>
  <si>
    <t>Concreto fck = 30 MPa - confecção em central dosadora de 40 m³/h - areia extraída e brita produzida</t>
  </si>
  <si>
    <t>Concreto fck = 35 MPa - confecção em betoneira e lançamento manual - areia e brita comerciais</t>
  </si>
  <si>
    <t>Concreto fck = 35 MPa - confecção em betoneira e lançamento manual - areia extraída e brita produzida</t>
  </si>
  <si>
    <t>Concreto fck = 40 MPa - confecção em betoneira e lançamento manual - areia e brita comerciais</t>
  </si>
  <si>
    <t>Concreto fck = 40 MPa - confecção em betoneira e lançamento manual - areia extraída e brita produzida</t>
  </si>
  <si>
    <t>Concreto fctm,k = 4,5 MPa - confecção em central dosadora de 30 m³/h - areia e brita comerciais</t>
  </si>
  <si>
    <t>Concreto fctm,k = 4,5 MPa - confecção em central dosadora de 30 m³/h - areia extraída e brita produzida</t>
  </si>
  <si>
    <t>Concreto magro - confecção em betoneira e lançamento manual - areia e brita comerciais</t>
  </si>
  <si>
    <t>Concreto magro - confecção em betoneira e lançamento manual - areia extraída e brita produzida</t>
  </si>
  <si>
    <t>Concreto para bombeamento fck = 25 MPa - confecção em central dosadora de 30 m³/h - areia e brita comerciais</t>
  </si>
  <si>
    <t>Concreto para bombeamento fck = 25 MPa - confecção em central dosadora de 30 m³/h - areia extraída e brita produzida</t>
  </si>
  <si>
    <t>Concreto para bombeamento fck = 25 MPa - confecção em central dosadora de 40 m³/h - areia e brita comerciais</t>
  </si>
  <si>
    <t>Concreto para bombeamento fck = 25 MPa - confecção em central dosadora de 40 m³/h - areia extraída e brita produzida</t>
  </si>
  <si>
    <t>Concreto para bombeamento fck = 30 MPa - confecção em central dosadora de 30 m³/h - areia e brita comerciais</t>
  </si>
  <si>
    <t>Concreto para bombeamento fck = 30 MPa - confecção em central dosadora de 30 m³/h - areia extraída e brita produzida</t>
  </si>
  <si>
    <t>Concreto para bombeamento fck = 30 MPa - confecção em central dosadora de 40 m³/h - areia e brita comerciais</t>
  </si>
  <si>
    <t>Concreto para bombeamento fck = 30 MPa - confecção em central dosadora de 40 m³/h - areia extraída e brita produzida</t>
  </si>
  <si>
    <t>Concreto para bombeamento fck = 35 MPa - confecção em central dosadora de 30 m³/h - areia e brita comerciais</t>
  </si>
  <si>
    <t>Concreto para bombeamento fck = 35 MPa - confecção em central dosadora de 30 m³/h - areia extraída e brita produzida</t>
  </si>
  <si>
    <t>Concreto para bombeamento fck = 35 MPa - confecção em central dosadora de 40 m³/h - areia e brita comerciais</t>
  </si>
  <si>
    <t>Concreto para bombeamento fck = 35 MPa - confecção em central dosadora de 40 m³/h - areia extraída e brita produzida</t>
  </si>
  <si>
    <t>Concreto para bombeamento fck = 40 MPa - confecção em central dosadora de 30 m³/h - areia e brita comerciais</t>
  </si>
  <si>
    <t>Concreto para bombeamento fck = 40 MPa - confecção em central dosadora de 30 m³/h - areia extraída e brita produzida</t>
  </si>
  <si>
    <t>Concreto para bombeamento fck = 40 MPa - confecção em central dosadora de 40 m³/h - areia e brita comerciais</t>
  </si>
  <si>
    <t>Concreto para bombeamento fck = 40 MPa - confecção em central dosadora de 40 m³/h - areia extraída e brita produzida</t>
  </si>
  <si>
    <t>Concreto para sub-base adensado por vibração fck = 7,5 MPa - confecção em central dosadora de 30 m³/h - areia e brita comerciais</t>
  </si>
  <si>
    <t>Concreto para sub-base adensado por vibração fck = 7,5 MPa - confecção em central dosadora de 30 m³/h - areia extraída e brita produzida</t>
  </si>
  <si>
    <t>Concreto poroso para tubos de drenagem fck = 25 MPa - confecção em betoneira e lançamento manual - areia e brita comerciais</t>
  </si>
  <si>
    <t>Concreto poroso para tubos de drenagem fck = 25 MPa - confecção em betoneira e lançamento manual - areia extraída e brita produzida</t>
  </si>
  <si>
    <t>Concreto submerso fck = 20 MPa - confecção em central dosadora de 30 m³/h - areia e brita comerciais</t>
  </si>
  <si>
    <t>Concreto submerso fck = 25 MPa - confecção em central dosadora de 30 m³/h - areia e brita comerciais</t>
  </si>
  <si>
    <t>Concreto submerso fck = 30 MPa - confecção em central dosadora de 30 m³/h - areia e brita comerciais</t>
  </si>
  <si>
    <t>Concreto submerso fck = 35 MPa - confecção em central dosadora de 30 m³/h - areia e brita comerciais</t>
  </si>
  <si>
    <t>Concreto submerso fck = 40 MPa - confecção em central dosadora de 30 m³/h - areia e brita comerciais</t>
  </si>
  <si>
    <t>Lançamento livre de concreto usinado por meio de caminhão betoneira - confecção em central dosadora de 30 m³/h</t>
  </si>
  <si>
    <t>Lançamento livre de concreto usinado por meio de caminhão betoneira - confecção em central dosadora de 40 m³/h</t>
  </si>
  <si>
    <t>Lançamento manual de concreto usinado - confecção em central dosadora de 30 m³/h</t>
  </si>
  <si>
    <t>Lançamento manual de concreto usinado - confecção em central dosadora de 40 m³/h</t>
  </si>
  <si>
    <t>Lançamento mecânico de concreto com bomba lança sobre chassi com capacidade de 50 m³/h - confecção em central dosadora de 40 m³/h</t>
  </si>
  <si>
    <t>Lançamento mecânico de concreto com bomba rebocável com capacidade de 30 m³/h - confecção em central dosadora de 30 m³/h</t>
  </si>
  <si>
    <t>Lançamento mecânico de concreto com bomba rebocável com capacidade de 41 m³/h - confecção em central dosadora de 40 m³/h</t>
  </si>
  <si>
    <t>Microconcreto autoadensável para reparos e grauteamento - confecção em misturador e lançamento manual</t>
  </si>
  <si>
    <t>Microconcreto para reparos e grauteamento - confecção em misturador e lançamento manual</t>
  </si>
  <si>
    <t>Concreto fck = 20 MPa para projeção via seca - confecção em betoneira - areia e brita comerciais</t>
  </si>
  <si>
    <t>Concreto fck = 25 MPa para projeção via seca - confecção em betoneira - areia e brita comerciais</t>
  </si>
  <si>
    <t>Concreto fck = 30 MPa para projeção via seca - confecção em betoneira - areia e brita comerciais</t>
  </si>
  <si>
    <t>Concreto fck = 30 MPa para projeção via úmida - confecção em central dosadora de 30 m³/h - areia e brita comerciais</t>
  </si>
  <si>
    <t>Concreto fck = 40 MPa para projeção via seca - confecção em betoneira - areia e brita comerciais</t>
  </si>
  <si>
    <t>Concreto fck = 40 MPa para projeção via úmida - confecção em central dosadora de 30 m³/h - areia e brita comerciais</t>
  </si>
  <si>
    <t>Concreto projetado via seca fck = 20 MPa aplicado em pisos</t>
  </si>
  <si>
    <t>Concreto projetado via seca fck = 20 MPa aplicado em superfícies inclinadas e verticais</t>
  </si>
  <si>
    <t>Concreto projetado via seca fck = 20 MPa aplicado em teto</t>
  </si>
  <si>
    <t>Concreto projetado via seca fck = 25 MPa aplicado em pisos</t>
  </si>
  <si>
    <t>Concreto projetado via seca fck = 25 MPa aplicado em superfícies inclinadas e verticais</t>
  </si>
  <si>
    <t>Concreto projetado via seca fck = 25 MPa aplicado em teto</t>
  </si>
  <si>
    <t>Concreto projetado via seca fck = 30 MPa aplicado em pisos</t>
  </si>
  <si>
    <t>Concreto projetado via seca fck = 30 MPa aplicado em superfícies inclinadas e verticais</t>
  </si>
  <si>
    <t>Concreto projetado via seca fck = 30 MPa aplicado em teto</t>
  </si>
  <si>
    <t>Concreto projetado via seca fck = 40 MPa aplicado em pisos</t>
  </si>
  <si>
    <t>Concreto projetado via seca fck = 40 MPa aplicado em superfícies inclinadas e verticais</t>
  </si>
  <si>
    <t>Concreto projetado via seca fck = 40 MPa via seca aplicado em teto</t>
  </si>
  <si>
    <t>Concreto projetado via úmida fck = 30 MPa aplicado em túneis classe I com seção de 20 a 40 m²</t>
  </si>
  <si>
    <t>Concreto projetado via úmida fck = 30 MPa aplicado em túneis classe I com seção de 40 a 60 m²</t>
  </si>
  <si>
    <t>Concreto projetado via úmida fck = 30 MPa aplicado em túneis classe I com seção de 60 a 90 m²</t>
  </si>
  <si>
    <t>Concreto projetado via úmida fck = 30 MPa aplicado em túneis classe I com seção superior a 90 m²</t>
  </si>
  <si>
    <t>Concreto projetado via úmida fck = 30 MPa aplicado em túneis classe II com seção de 20 a 40 m²</t>
  </si>
  <si>
    <t>Concreto projetado via úmida fck = 30 MPa aplicado em túneis classe II com seção de 40 a 60 m²</t>
  </si>
  <si>
    <t>Concreto projetado via úmida fck = 30 MPa aplicado em túneis classe II com seção de 60 a 90 m²</t>
  </si>
  <si>
    <t>Concreto projetado via úmida fck = 30 MPa aplicado em túneis classe II com seção superior a 90 m²</t>
  </si>
  <si>
    <t>Concreto projetado via úmida fck = 30 MPa aplicado em túneis classe III com seção de 20 a 40 m²</t>
  </si>
  <si>
    <t>Concreto projetado via úmida fck = 30 MPa aplicado em túneis classe III com seção de 40 a 60 m²</t>
  </si>
  <si>
    <t>Concreto projetado via úmida fck = 30 MPa aplicado em túneis classe III com seção de 60 a 90 m²</t>
  </si>
  <si>
    <t>Concreto projetado via úmida fck = 30 MPa aplicado em túneis classe III com seção superior a 90 m²</t>
  </si>
  <si>
    <t>Concreto projetado via úmida fck = 30 MPa aplicado em túneis classe IV com seção de 20 a 40 m²</t>
  </si>
  <si>
    <t>Concreto projetado via úmida fck = 30 MPa aplicado em túneis classe IV com seção de 40 a 60 m²</t>
  </si>
  <si>
    <t>Concreto projetado via úmida fck = 30 MPa aplicado em túneis classe IV com seção de 60 a 90 m²</t>
  </si>
  <si>
    <t>Concreto projetado via úmida fck = 30 MPa aplicado em túneis classe IV com seção superior a 90 m²</t>
  </si>
  <si>
    <t>Concreto projetado via úmida fck = 30 MPa aplicado em túneis classe V com seção de 20 a 40 m²</t>
  </si>
  <si>
    <t>Concreto projetado via úmida fck = 30 MPa aplicado em túneis classe V com seção de 40 a 60 m²</t>
  </si>
  <si>
    <t>Concreto projetado via úmida fck = 30 MPa aplicado em túneis classe V com seção de 60 a 90 m²</t>
  </si>
  <si>
    <t>Concreto projetado via úmida fck = 30 MPa aplicado em túneis classe V com seção superior a 90 m²</t>
  </si>
  <si>
    <t>Concreto projetado via úmida fck = 30 MPa aplicado em túneis classe VI com seção de 20 a 40 m²</t>
  </si>
  <si>
    <t>Concreto projetado via úmida fck = 30 MPa aplicado em túneis classe VI com seção de 40 a 60 m²</t>
  </si>
  <si>
    <t>Concreto projetado via úmida fck = 30 MPa aplicado em túneis classe VI com seção de 60 a 90 m²</t>
  </si>
  <si>
    <t>Concreto projetado via úmida fck = 30 MPa aplicado em túneis classe VI com seção superior a 90 m²</t>
  </si>
  <si>
    <t>Concreto projetado via úmida fck = 40 MPa aplicado em túneis classe I com seção de 20 a 40 m²</t>
  </si>
  <si>
    <t>Concreto projetado via úmida fck = 40 MPa aplicado em túneis classe I com seção de 40 a 60 m²</t>
  </si>
  <si>
    <t>Concreto projetado via úmida fck = 40 MPa aplicado em túneis classe I com seção de 60 a 90 m²</t>
  </si>
  <si>
    <t>Concreto projetado via úmida fck = 40 MPa aplicado em túneis classe I com seção superior a 90 m²</t>
  </si>
  <si>
    <t>Concreto projetado via úmida fck = 40 MPa aplicado em túneis classe II com seção de 20 a 40 m²</t>
  </si>
  <si>
    <t>Concreto projetado via úmida fck = 40 MPa aplicado em túneis classe II com seção de 40 a 60 m²</t>
  </si>
  <si>
    <t>Concreto projetado via úmida fck = 40 MPa aplicado em túneis classe II com seção de 60 a 90 m²</t>
  </si>
  <si>
    <t>Concreto projetado via úmida fck = 40 MPa aplicado em túneis classe II com seção superior a 90 m²</t>
  </si>
  <si>
    <t>Concreto projetado via úmida fck = 40 MPa aplicado em túneis classe III com seção de 20 a 40 m²</t>
  </si>
  <si>
    <t>Concreto projetado via úmida fck = 40 MPa aplicado em túneis classe III com seção de 40 a 60 m²</t>
  </si>
  <si>
    <t>Concreto projetado via úmida fck = 40 MPa aplicado em túneis classe III com seção de 60 a 90 m²</t>
  </si>
  <si>
    <t>Concreto projetado via úmida fck = 40 MPa aplicado em túneis classe III com seção superior a 90 m²</t>
  </si>
  <si>
    <t>Concreto projetado via úmida fck = 40 MPa aplicado em túneis classe IV com seção de 20 a 40 m²</t>
  </si>
  <si>
    <t>Concreto projetado via úmida fck = 40 MPa aplicado em túneis classe IV com seção de 40 a 60 m²</t>
  </si>
  <si>
    <t>Concreto projetado via úmida fck = 40 MPa aplicado em túneis classe IV com seção de 60 a 90 m²</t>
  </si>
  <si>
    <t>Concreto projetado via úmida fck = 40 MPa aplicado em túneis classe IV com seção superior a 90 m²</t>
  </si>
  <si>
    <t>Concreto projetado via úmida fck = 40 MPa aplicado em túneis classe V com seção de 20 a 40 m²</t>
  </si>
  <si>
    <t>Concreto projetado via úmida fck = 40 MPa aplicado em túneis classe V com seção de 40 a 60 m²</t>
  </si>
  <si>
    <t>Concreto projetado via úmida fck = 40 MPa aplicado em túneis classe V com seção de 60 a 90 m²</t>
  </si>
  <si>
    <t>Concreto projetado via úmida fck = 40 MPa aplicado em túneis classe V com seção superior a 90 m²</t>
  </si>
  <si>
    <t>Concreto projetado via úmida fck = 40 MPa aplicado em túneis classe VI com seção de 20 a 40 m²</t>
  </si>
  <si>
    <t>Concreto projetado via úmida fck = 40 MPa aplicado em túneis classe VI com seção de 40 a 60 m²</t>
  </si>
  <si>
    <t>Concreto projetado via úmida fck = 40 MPa aplicado em túneis classe VI com seção de 60 a 90 m²</t>
  </si>
  <si>
    <t>Concreto projetado via úmida fck = 40 MPa aplicado em túneis classe VI com seção superior a 90 m²</t>
  </si>
  <si>
    <t>Corte a plasma CNC em chapa com espessura de 6,3 a 10 mm</t>
  </si>
  <si>
    <t>Corte a plasma manual em chapa de aço-carbono com espessura de 4 a 8 mm</t>
  </si>
  <si>
    <t>Corte a plasma manual em chapa de aço-carbono com espessura de 9 a 25 mm</t>
  </si>
  <si>
    <t>Corte a plasma manual em chapa de alumínio com espessura de 1,5 mm</t>
  </si>
  <si>
    <t>Corte de barras de aço CA-50 com maçarico oxiacetileno</t>
  </si>
  <si>
    <t>cm²</t>
  </si>
  <si>
    <t>Corte de cantoneira de alumínio</t>
  </si>
  <si>
    <t>Corte de chapa de aço com guilhotina hidráulica</t>
  </si>
  <si>
    <t>Corte de chapas de aço com espessura de 12,5 mm com maçarico oxiacetileno</t>
  </si>
  <si>
    <t>Corte de chapas de aço com espessura de 16 mm com maçarico oxiacetileno</t>
  </si>
  <si>
    <t>Corte de chapas de aço com espessura de 3 mm com maçarico oxiacetileno</t>
  </si>
  <si>
    <t>Corte de chapas de aço com espessura de 5 mm com maçarico oxiacetileno</t>
  </si>
  <si>
    <t>Corte de chapas de aço com espessura de 6,3 mm com maçarico oxiacetileno</t>
  </si>
  <si>
    <t>Corte de chapas de aço com espessura de 8 mm com maçarico oxiacetileno</t>
  </si>
  <si>
    <t>Corte de chapas de aço com espessura de 9,5 mm com maçarico oxiacetileno</t>
  </si>
  <si>
    <t>Corte de perfil metálico com máquina policorte com espessura de até 1/8"</t>
  </si>
  <si>
    <t>Corte de perfis metálicos com maçarico oxiacetileno</t>
  </si>
  <si>
    <t>Corte de trilho TR45 com utilização de equipamento leve</t>
  </si>
  <si>
    <t>Corte de trilho TR57 com utilização de equipamento leve</t>
  </si>
  <si>
    <t>Corte de trilho TR68 com utilização de equipamento leve</t>
  </si>
  <si>
    <t>Corte de trilho UIC60 com utilização de equipamento leve</t>
  </si>
  <si>
    <t>Dobramento de chapas metálicas com espessuras de 6,3 a 10 mm</t>
  </si>
  <si>
    <t>Furação de trilho TR45 com utilização de equipamento leve</t>
  </si>
  <si>
    <t>Furação de trilho TR57 com utilização de equipamento leve</t>
  </si>
  <si>
    <t>Furação de trilho TR68 com utilização de equipamento leve</t>
  </si>
  <si>
    <t>Furação de trilho UIC60 com utilização de equipamento leve</t>
  </si>
  <si>
    <t>Solda com maçarico oxiacetileno de chapas de aço de 12,5 mm</t>
  </si>
  <si>
    <t>Solda com maçarico oxiacetileno de chapas de aço de 16 mm</t>
  </si>
  <si>
    <t>Solda com maçarico oxiacetileno de chapas de aço de 6,3 mm</t>
  </si>
  <si>
    <t>Solda com maçarico oxiacetileno de chapas de aço de 8 mm</t>
  </si>
  <si>
    <t>Solda com maçarico oxiacetileno de chapas de aço de 9,5 mm</t>
  </si>
  <si>
    <t>Solda elétrica manual de perfis metálicos e chapas de aço com eletrodo E70XX para beneficiamento de aço naval</t>
  </si>
  <si>
    <t>Solda tipo MIG/MAG automatizada</t>
  </si>
  <si>
    <t>Solda tipo MIG/MAG manual</t>
  </si>
  <si>
    <t>Contenção em areia-cimento ensacada com mistura de areia com 8% de cimento - confecção e assentamento</t>
  </si>
  <si>
    <t>Contenção em solo-cimento ensacado com mistura de solo de jazida com 8% de cimento - confecção e assentamento</t>
  </si>
  <si>
    <t>Enrocamento de pedra arrumada manualmente - pedra de mão comercial - fornecimento e assentamento</t>
  </si>
  <si>
    <t>Enrocamento de pedra arrumada manualmente - pedra de mão produzida - confecção e assentamento</t>
  </si>
  <si>
    <t>Enrocamento de pedra espalhada e compactada mecanicamente - pedra de mão comercial - fornecimento e assentamento</t>
  </si>
  <si>
    <t>Enrocamento de pedra jogada - pedra de mão comercial - fornecimento e assentamento</t>
  </si>
  <si>
    <t>Enrocamento de pedra jogada - pedra de mão produzida - confecção e assentamento</t>
  </si>
  <si>
    <t>Fabricação de blocos segmentais de face pré-moldados - C = 40 cm, L = 40 cm e H = 20 cm - massa de 25 kg</t>
  </si>
  <si>
    <t>Geocélula em PEAD, paredes perfuradas, soldadas - altura de 100 mm e 1.206 cm² de área de célula - fornecimento e instalação</t>
  </si>
  <si>
    <t>Geocélula em PEAD, paredes perfuradas, soldadas - altura de 100 mm e 289 cm² de área de célula - fornecimento e instalação</t>
  </si>
  <si>
    <t>Geocélula em PEAD, paredes perfuradas, soldadas - altura de 100 mm e 460 cm² de área de célula - fornecimento e instalação</t>
  </si>
  <si>
    <t>Geocélula em PEAD, paredes perfuradas, soldadas - altura de 150 mm e 1.206 cm² de área de célula - fornecimento e instalação</t>
  </si>
  <si>
    <t>Geocélula em PEAD, paredes perfuradas, soldadas - altura de 150 mm e 289 cm² de área de célula - fornecimento e instalação</t>
  </si>
  <si>
    <t>Geocélula em PEAD, paredes perfuradas, soldadas - altura de 150 mm e 460 cm² de área de célula - fornecimento e instalação</t>
  </si>
  <si>
    <t>Geocélula em PEAD, paredes perfuradas, soldadas - altura de 200 mm e 1.206 cm² de área de célula - fornecimento e instalação</t>
  </si>
  <si>
    <t>Geocélula em PEAD, paredes perfuradas, soldadas - altura de 200 mm e 289 cm² de área de célula - fornecimento e instalação</t>
  </si>
  <si>
    <t>Geocélula em PEAD, paredes perfuradas, soldadas - altura de 200 mm e 460 cm² de área de célula - fornecimento e instalação</t>
  </si>
  <si>
    <t>Geocélula em PEAD, paredes perfuradas, soldadas - altura de 75 mm e 1.206 cm² de área de célula - fornecimento e instalação</t>
  </si>
  <si>
    <t>Geocélula em PEAD, paredes perfuradas, soldadas - altura de 75 mm e 289 cm² de área de célula - fornecimento e instalação</t>
  </si>
  <si>
    <t>Geocélula em PEAD, paredes perfuradas, soldadas - altura de 75 mm e 460 cm² de área de célula - fornecimento e instalação</t>
  </si>
  <si>
    <t>Geogrelha unidirecional com resistência à tração de 100 kN/m - fornecimento e instalação</t>
  </si>
  <si>
    <t>Geogrelha unidirecional com resistência à tração de 150 kN/m - fornecimento e instalação</t>
  </si>
  <si>
    <t>Geogrelha unidirecional com resistência à tração de 200 kN/m - fornecimento e instalação</t>
  </si>
  <si>
    <t>Geogrelha unidirecional com resistência à tração de 300 kN/m - fornecimento e instalação</t>
  </si>
  <si>
    <t>Geogrelha unidirecional com resistência à tração de 400 kN/m - fornecimento e instalação</t>
  </si>
  <si>
    <t>Geogrelha unidirecional com resistência à tração de 50 kN/m - fornecimento e instalação</t>
  </si>
  <si>
    <t>Geogrelha unidirecional com resistência à tração de 90 kN/m - fornecimento e instalação</t>
  </si>
  <si>
    <t>Muro em blocos segmentais de face pré-moldados - C = 40 cm, L = 40 cm, e H = 20 cm com altura de 4 a 6 m - confecção e assentamento</t>
  </si>
  <si>
    <t>Muro em blocos segmentais de face pré-moldados - C = 40 cm, L = 40 cm, e H = 20 cm com altura de 6 a 8 m - confecção e assentamento</t>
  </si>
  <si>
    <t>Muro em blocos segmentais de face pré-moldados - C = 40 cm, L = 40 cm, e H = 20 cm com altura de 8 a 10 m - confecção e assentamento</t>
  </si>
  <si>
    <t>Muro em blocos segmentais de face pré-moldados - C = 40 cm, L = 40 cm, e H = 20 cm com altura de até 4 m - confecção e assentamento</t>
  </si>
  <si>
    <t>Pedra argamassada com cimento e areia 1:3 - areia e pedra de mão comercial - fornecimento e assentamento</t>
  </si>
  <si>
    <t>Pedra argamassada com cimento e areia 1:3 - areia extraída e pedra de mão produzida - confecção e assentamento</t>
  </si>
  <si>
    <t>Tela metálica dobrada em L para muro em solo reforçado - C = 200 cm, L = 40 cm e H = 40 cm - fornecimento e instalação</t>
  </si>
  <si>
    <t>Tela metálica dobrada em L para muro em solo reforçado - C = 200 cm, L = 50 cm e H = 50 cm - fornecimento e instalação</t>
  </si>
  <si>
    <t>Abertura em muro de alvenaria de pedra argamassada com martelete</t>
  </si>
  <si>
    <t>Apicoamento manual de concreto</t>
  </si>
  <si>
    <t>Demolição de concreto armado com martelete e corte oxiacetileno</t>
  </si>
  <si>
    <t>Demolição de concreto simples com martelete</t>
  </si>
  <si>
    <t>Demolição manual de concreto armado</t>
  </si>
  <si>
    <t>Demolição manual de concreto simples</t>
  </si>
  <si>
    <t>Demolição manual de construções provisórias de madeira - sem reaproveitamento</t>
  </si>
  <si>
    <t>Demolição manual de construções provisórias de madeira, sem fechamento lateral e sem pavimentação</t>
  </si>
  <si>
    <t>Demolição mecânica de alvenaria com carregadeira de pneus</t>
  </si>
  <si>
    <t>Demolição mecânica de alvenaria com escavadeira hidráulica</t>
  </si>
  <si>
    <t>Demolição mecânica de concreto armado com escavadeira hidráulica</t>
  </si>
  <si>
    <t>Fresagem de piso de concreto</t>
  </si>
  <si>
    <t>Perfuração em concreto com coroa diamantada - D = 100 mm</t>
  </si>
  <si>
    <t>Perfuração em concreto com coroa diamantada - D = 16 mm</t>
  </si>
  <si>
    <t>Perfuração em concreto com coroa diamantada - D = 20 mm</t>
  </si>
  <si>
    <t>Perfuração em concreto com coroa diamantada - D = 25 mm</t>
  </si>
  <si>
    <t>Perfuração em concreto com coroa diamantada - D = 32 mm</t>
  </si>
  <si>
    <t>Perfuração em concreto com coroa diamantada - D = 38 mm</t>
  </si>
  <si>
    <t>Perfuração em concreto com coroa diamantada - D = 44 mm</t>
  </si>
  <si>
    <t>Perfuração em concreto com coroa diamantada - D = 50 mm</t>
  </si>
  <si>
    <t>Perfuração em concreto com coroa diamantada - D = 63 mm</t>
  </si>
  <si>
    <t>Perfuração em concreto com coroa diamantada - D = 75 mm</t>
  </si>
  <si>
    <t>Perfuração em concreto com martelete elétrico - D = 10 mm</t>
  </si>
  <si>
    <t>Perfuração em concreto com martelete elétrico - D = 13,0 mm</t>
  </si>
  <si>
    <t>Perfuração em concreto com martelete elétrico - D = 14 mm</t>
  </si>
  <si>
    <t>Remoção de cerca com mourões de concreto</t>
  </si>
  <si>
    <t>Remoção de painel publicitário, tipo outdoor, com estrutura e suportes em madeira</t>
  </si>
  <si>
    <t>Remoção de paralelepípedos</t>
  </si>
  <si>
    <t>Remoção de tubos de concreto com diâmetro de 0,40 m a 1,00 m em valas e bueiros</t>
  </si>
  <si>
    <t>Remoção de tubos de concreto com diâmetro de 1,20 m a 1,50 m em valas e bueiros</t>
  </si>
  <si>
    <t>Derrocagem subaquática de material de 3ª categoria - carga e limpeza - plataforma com clamshell - flutuante e batelão rebocado de 100 t montado na obra - DMT até 200 m</t>
  </si>
  <si>
    <t>Derrocagem subaquática de material de 3ª categoria - carga e limpeza - plataforma com clamshell - flutuante e batelão rebocado de 100 t montado na obra - DMT de 1.000 a 1200 m</t>
  </si>
  <si>
    <t>Derrocagem subaquática de material de 3ª categoria - carga e limpeza - plataforma com clamshell - flutuante e batelão rebocado de 100 t montado na obra - DMT de 1.200 a 1.400 m</t>
  </si>
  <si>
    <t>Derrocagem subaquática de material de 3ª categoria - carga e limpeza - plataforma com clamshell - flutuante e batelão rebocado de 100 t montado na obra - DMT de 1.400 a 1.600 m</t>
  </si>
  <si>
    <t>Derrocagem subaquática de material de 3ª categoria - carga e limpeza - plataforma com clamshell - flutuante e batelão rebocado de 100 t montado na obra - DMT de 1.600 a 1.800 m</t>
  </si>
  <si>
    <t>Derrocagem subaquática de material de 3ª categoria - carga e limpeza - plataforma com clamshell - flutuante e batelão rebocado de 100 t montado na obra - DMT de 1.800 a 2.000 m</t>
  </si>
  <si>
    <t>Derrocagem subaquática de material de 3ª categoria - carga e limpeza - plataforma com clamshell - flutuante e batelão rebocado de 100 t montado na obra - DMT de 2.000 a 2.500 m</t>
  </si>
  <si>
    <t>Derrocagem subaquática de material de 3ª categoria - carga e limpeza - plataforma com clamshell - flutuante e batelão rebocado de 100 t montado na obra - DMT de 2.500 a 3.000 m</t>
  </si>
  <si>
    <t>Derrocagem subaquática de material de 3ª categoria - carga e limpeza - plataforma com clamshell - flutuante e batelão rebocado de 100 t montado na obra - DMT de 200 a 400 m</t>
  </si>
  <si>
    <t>Derrocagem subaquática de material de 3ª categoria - carga e limpeza - plataforma com clamshell - flutuante e batelão rebocado de 100 t montado na obra - DMT de 3.000 m</t>
  </si>
  <si>
    <t>Derrocagem subaquática de material de 3ª categoria - carga e limpeza - plataforma com clamshell - flutuante e batelão rebocado de 100 t montado na obra - DMT de 400 a 600 m</t>
  </si>
  <si>
    <t>Derrocagem subaquática de material de 3ª categoria - carga e limpeza - plataforma com clamshell - flutuante e batelão rebocado de 100 t montado na obra - DMT de 600 a 800 m</t>
  </si>
  <si>
    <t>Derrocagem subaquática de material de 3ª categoria - carga e limpeza - plataforma com clamshell - flutuante e batelão rebocado de 100 t montado na obra - DMT de 800 a 1.000 m</t>
  </si>
  <si>
    <t>Derrocagem subaquática de material de 3ª categoria - carga e limpeza - plataforma com clamshell - flutuante montado na obra - sem transporte</t>
  </si>
  <si>
    <t>Derrocagem subaquática de material de 3ª categoria - carga e limpeza - plataforma flutuante com clamshell - sem transporte</t>
  </si>
  <si>
    <t>Derrocagem subaquática de material de 3ª categoria - carga e limpeza - plataforma flutuante com clamshell e batelão rebocado de 100 t - DMT até 200 m</t>
  </si>
  <si>
    <t>Derrocagem subaquática de material de 3ª categoria - carga e limpeza - plataforma flutuante com clamshell e batelão rebocado de 100 t - DMT de 1.000 a 1.200 m</t>
  </si>
  <si>
    <t>Derrocagem subaquática de material de 3ª categoria - carga e limpeza - plataforma flutuante com clamshell e batelão rebocado de 100 t - DMT de 1.200 a 1.400 m</t>
  </si>
  <si>
    <t>Derrocagem subaquática de material de 3ª categoria - carga e limpeza - plataforma flutuante com clamshell e batelão rebocado de 100 t - DMT de 1.400 a 1.600 m</t>
  </si>
  <si>
    <t>Derrocagem subaquática de material de 3ª categoria - carga e limpeza - plataforma flutuante com clamshell e batelão rebocado de 100 t - DMT de 1.600 a 1.800 m</t>
  </si>
  <si>
    <t>Derrocagem subaquática de material de 3ª categoria - carga e limpeza - plataforma flutuante com clamshell e batelão rebocado de 100 t - DMT de 1.800 a 2.000 m</t>
  </si>
  <si>
    <t>Derrocagem subaquática de material de 3ª categoria - carga e limpeza - plataforma flutuante com clamshell e batelão rebocado de 100 t - DMT de 2.000 a 2.500 m</t>
  </si>
  <si>
    <t>Derrocagem subaquática de material de 3ª categoria - carga e limpeza - plataforma flutuante com clamshell e batelão rebocado de 100 t - DMT de 2.500 a 3.000 m</t>
  </si>
  <si>
    <t>Derrocagem subaquática de material de 3ª categoria - carga e limpeza - plataforma flutuante com clamshell e batelão rebocado de 100 t - DMT de 200 a 400 m</t>
  </si>
  <si>
    <t>Derrocagem subaquática de material de 3ª categoria - carga e limpeza - plataforma flutuante com clamshell e batelão rebocado de 100 t - DMT de 3.000 m</t>
  </si>
  <si>
    <t>Derrocagem subaquática de material de 3ª categoria - carga e limpeza - plataforma flutuante com clamshell e batelão rebocado de 100 t - DMT de 400 a 600 m</t>
  </si>
  <si>
    <t>Derrocagem subaquática de material de 3ª categoria - carga e limpeza - plataforma flutuante com clamshell e batelão rebocado de 100 t - DMT de 600 a 800 m</t>
  </si>
  <si>
    <t>Derrocagem subaquática de material de 3ª categoria - carga e limpeza - plataforma flutuante com clamshell e batelão rebocado de 100 t - DMT de 800 a 1.000 m</t>
  </si>
  <si>
    <t>Derrocagem subaquática de material de 3ª categoria - carga e limpeza com draga backhoe de 7 m³ - sem transporte</t>
  </si>
  <si>
    <t>Derrocagem subaquática de material de 3ª categoria - carga e limpeza com draga backhoe de 7 m³ - transporte com batelão autopropelido de 300 m³ - DMT até 200 m</t>
  </si>
  <si>
    <t>Derrocagem subaquática de material de 3ª categoria - carga e limpeza com draga backhoe de 7 m³ - transporte com batelão autopropelido de 300 m³ - DMT de 1.000 a 1.200 m</t>
  </si>
  <si>
    <t>Derrocagem subaquática de material de 3ª categoria - carga e limpeza com draga backhoe de 7 m³ - transporte com batelão autopropelido de 300 m³ - DMT de 1.200 a 1.400 m</t>
  </si>
  <si>
    <t>Derrocagem subaquática de material de 3ª categoria - carga e limpeza com draga backhoe de 7 m³ - transporte com batelão autopropelido de 300 m³ - DMT de 1.400 a 1.600 m</t>
  </si>
  <si>
    <t>Derrocagem subaquática de material de 3ª categoria - carga e limpeza com draga backhoe de 7 m³ - transporte com batelão autopropelido de 300 m³ - DMT de 1.600 a 1.800 m</t>
  </si>
  <si>
    <t>Derrocagem subaquática de material de 3ª categoria - carga e limpeza com draga backhoe de 7 m³ - transporte com batelão autopropelido de 300 m³ - DMT de 1.800 a 2.000 m</t>
  </si>
  <si>
    <t>Derrocagem subaquática de material de 3ª categoria - carga e limpeza com draga backhoe de 7 m³ - transporte com batelão autopropelido de 300 m³ - DMT de 2.000 a 2.500 m</t>
  </si>
  <si>
    <t>Derrocagem subaquática de material de 3ª categoria - carga e limpeza com draga backhoe de 7 m³ - transporte com batelão autopropelido de 300 m³ - DMT de 2.500 a 3.000 m</t>
  </si>
  <si>
    <t>Derrocagem subaquática de material de 3ª categoria - carga e limpeza com draga backhoe de 7 m³ - transporte com batelão autopropelido de 300 m³ - DMT de 200 a 400 m</t>
  </si>
  <si>
    <t>Derrocagem subaquática de material de 3ª categoria - carga e limpeza com draga backhoe de 7 m³ - transporte com batelão autopropelido de 300 m³ - DMT de 3.000 m</t>
  </si>
  <si>
    <t>Derrocagem subaquática de material de 3ª categoria - carga e limpeza com draga backhoe de 7 m³ - transporte com batelão autopropelido de 300 m³ - DMT de 400 a 600 m</t>
  </si>
  <si>
    <t>Derrocagem subaquática de material de 3ª categoria - carga e limpeza com draga backhoe de 7 m³ - transporte com batelão autopropelido de 300 m³ - DMT de 600 a 800 m</t>
  </si>
  <si>
    <t>Derrocagem subaquática de material de 3ª categoria - carga e limpeza com draga backhoe de 7 m³ - transporte com batelão autopropelido de 300 m³ - DMT de 800 a 1.000 m</t>
  </si>
  <si>
    <t>Derrocagem subaquática de material de 3ª categoria - malha de 1,5 m² - perfuração e detonação - plataforma autoelevatória com três torres de perfuração</t>
  </si>
  <si>
    <t>Derrocagem subaquática de material de 3ª categoria - malha de 1,5 m² - perfuração e detonação - plataforma autoelevatória montada na obra com três torres de perfuração</t>
  </si>
  <si>
    <t>Derrocagem subaquática de material de 3ª categoria - malha de 1,5 m² - perfuração e detonação - plataforma flutuante com duas torres de perfuração</t>
  </si>
  <si>
    <t>Derrocagem subaquática de material de 3ª categoria - malha de 1,5 m² - perfuração e detonação - plataforma flutuante com três torres de perfuração</t>
  </si>
  <si>
    <t>Derrocagem subaquática de material de 3ª categoria - malha de 1,5 m² - perfuração e detonação - plataforma flutuante com uma torre de perfuração</t>
  </si>
  <si>
    <t>Derrocagem subaquática de material de 3ª categoria - malha de 1,5 m² - perfuração e detonação - plataforma montada na obra com duas torres de perfuração</t>
  </si>
  <si>
    <t>Derrocagem subaquática de material de 3ª categoria - malha de 1,5 m² - perfuração e detonação - plataforma montada na obra com três torres de perfuração</t>
  </si>
  <si>
    <t>Derrocagem subaquática de material de 3ª categoria - malha de 1,5 m² - perfuração e detonação - plataforma montada na obra com uma torre de perfuração</t>
  </si>
  <si>
    <t>Derrocagem subaquática de material de 3ª categoria - malha de 2,5 m² - perfuração e detonação - plataforma com duas torres de perfuração</t>
  </si>
  <si>
    <t>Derrocagem subaquática de material de 3ª categoria - malha de 4,0 m² - perfuração e detonação - plataforma com duas torres de perfuração</t>
  </si>
  <si>
    <t>Levantamento batimétrico monofeixe longitudinal</t>
  </si>
  <si>
    <t>km</t>
  </si>
  <si>
    <t>Levantamento batimétrico monofeixe transversal</t>
  </si>
  <si>
    <t>Levantamento batimétrico multifeixe</t>
  </si>
  <si>
    <t>Levantamento hidrométrico com ADCP em rios com velocidade de corrente acima de 1,5 m/s</t>
  </si>
  <si>
    <t>Levantamento hidrométrico com ADCP em rios com velocidade de corrente de 0,5 a 1,0 m/s</t>
  </si>
  <si>
    <t>Levantamento hidrométrico com ADCP em rios com velocidade de corrente de 1,0 a 1,5 m/s</t>
  </si>
  <si>
    <t>Dragagem de areia fina com draga de sucção e recalque - bomba de 1.350 kW e cortador de 170 kW - distância de recalque de 1.100 a 1.300 m</t>
  </si>
  <si>
    <t>Dragagem de areia fina com draga de sucção e recalque - bomba de 1.350 kW e cortador de 170 kW - distância de recalque de 1.300 a 1.500 m</t>
  </si>
  <si>
    <t>Dragagem de areia fina com draga de sucção e recalque - bomba de 1.350 kW e cortador de 170 kW - distância de recalque de 1.500 a 1.700 m</t>
  </si>
  <si>
    <t>Dragagem de areia fina com draga de sucção e recalque - bomba de 1.350 kW e cortador de 170 kW - distância de recalque de 1.700 a 1.900 m</t>
  </si>
  <si>
    <t>Dragagem de areia fina com draga de sucção e recalque - bomba de 1.350 kW e cortador de 170 kW - distância de recalque de 1.900 a 2.100 m</t>
  </si>
  <si>
    <t>Dragagem de areia fina com draga de sucção e recalque - bomba de 1.350 kW e cortador de 170 kW - distância de recalque de 10.100 a 10.300 m</t>
  </si>
  <si>
    <t>Dragagem de areia fina com draga de sucção e recalque - bomba de 1.350 kW e cortador de 170 kW - distância de recalque de 10.300 a 10.500 m</t>
  </si>
  <si>
    <t>Dragagem de areia fina com draga de sucção e recalque - bomba de 1.350 kW e cortador de 170 kW - distância de recalque de 10.500 a 10.700 m</t>
  </si>
  <si>
    <t>Dragagem de areia fina com draga de sucção e recalque - bomba de 1.350 kW e cortador de 170 kW - distância de recalque de 10.700 a 10.900 m</t>
  </si>
  <si>
    <t>Dragagem de areia fina com draga de sucção e recalque - bomba de 1.350 kW e cortador de 170 kW - distância de recalque de 10.900 a 11.100 m</t>
  </si>
  <si>
    <t>Dragagem de areia fina com draga de sucção e recalque - bomba de 1.350 kW e cortador de 170 kW - distância de recalque de 11.100 a 11.300 m</t>
  </si>
  <si>
    <t>Dragagem de areia fina com draga de sucção e recalque - bomba de 1.350 kW e cortador de 170 kW - distância de recalque de 11.300 a 11.500 m</t>
  </si>
  <si>
    <t>Dragagem de areia fina com draga de sucção e recalque - bomba de 1.350 kW e cortador de 170 kW - distância de recalque de 11.500 a 11.700 m</t>
  </si>
  <si>
    <t>Dragagem de areia fina com draga de sucção e recalque - bomba de 1.350 kW e cortador de 170 kW - distância de recalque de 11.700 a 11.900 m</t>
  </si>
  <si>
    <t>Dragagem de areia fina com draga de sucção e recalque - bomba de 1.350 kW e cortador de 170 kW - distância de recalque de 11.900 a 12.100 m</t>
  </si>
  <si>
    <t>Dragagem de areia fina com draga de sucção e recalque - bomba de 1.350 kW e cortador de 170 kW - distância de recalque de 2.100 a 2.300 m</t>
  </si>
  <si>
    <t>Dragagem de areia fina com draga de sucção e recalque - bomba de 1.350 kW e cortador de 170 kW - distância de recalque de 2.300 a 2.500 m</t>
  </si>
  <si>
    <t>Dragagem de areia fina com draga de sucção e recalque - bomba de 1.350 kW e cortador de 170 kW - distância de recalque de 2.500 a 2.700 m</t>
  </si>
  <si>
    <t>Dragagem de areia fina com draga de sucção e recalque - bomba de 1.350 kW e cortador de 170 kW - distância de recalque de 2.700 a 2.900 m</t>
  </si>
  <si>
    <t>Dragagem de areia fina com draga de sucção e recalque - bomba de 1.350 kW e cortador de 170 kW - distância de recalque de 2.900 a 3.100 m</t>
  </si>
  <si>
    <t>Dragagem de areia fina com draga de sucção e recalque - bomba de 1.350 kW e cortador de 170 kW - distância de recalque de 3.100 a 3.300 m</t>
  </si>
  <si>
    <t>Dragagem de areia fina com draga de sucção e recalque - bomba de 1.350 kW e cortador de 170 kW - distância de recalque de 3.300 a 3.500 m</t>
  </si>
  <si>
    <t>Dragagem de areia fina com draga de sucção e recalque - bomba de 1.350 kW e cortador de 170 kW - distância de recalque de 3.500 a 3.700 m</t>
  </si>
  <si>
    <t>Dragagem de areia fina com draga de sucção e recalque - bomba de 1.350 kW e cortador de 170 kW - distância de recalque de 3.700 a 3.900 m</t>
  </si>
  <si>
    <t>Dragagem de areia fina com draga de sucção e recalque - bomba de 1.350 kW e cortador de 170 kW - distância de recalque de 3.900 a 4.100 m</t>
  </si>
  <si>
    <t>Dragagem de areia fina com draga de sucção e recalque - bomba de 1.350 kW e cortador de 170 kW - distância de recalque de 4.100 a 4.300 m</t>
  </si>
  <si>
    <t>Dragagem de areia fina com draga de sucção e recalque - bomba de 1.350 kW e cortador de 170 kW - distância de recalque de 4.300 a 4.500 m</t>
  </si>
  <si>
    <t>Dragagem de areia fina com draga de sucção e recalque - bomba de 1.350 kW e cortador de 170 kW - distância de recalque de 4.500 a 4.700 m</t>
  </si>
  <si>
    <t>Dragagem de areia fina com draga de sucção e recalque - bomba de 1.350 kW e cortador de 170 kW - distância de recalque de 4.700 a 4.900 m</t>
  </si>
  <si>
    <t>Dragagem de areia fina com draga de sucção e recalque - bomba de 1.350 kW e cortador de 170 kW - distância de recalque de 4.900 a 5.100 m</t>
  </si>
  <si>
    <t>Dragagem de areia fina com draga de sucção e recalque - bomba de 1.350 kW e cortador de 170 kW - distância de recalque de 5.100 a 5.300 m</t>
  </si>
  <si>
    <t>Dragagem de areia fina com draga de sucção e recalque - bomba de 1.350 kW e cortador de 170 kW - distância de recalque de 5.300 a 5.500 m</t>
  </si>
  <si>
    <t>Dragagem de areia fina com draga de sucção e recalque - bomba de 1.350 kW e cortador de 170 kW - distância de recalque de 5.500 a 5.700 m</t>
  </si>
  <si>
    <t>Dragagem de areia fina com draga de sucção e recalque - bomba de 1.350 kW e cortador de 170 kW - distância de recalque de 5.700 a 5.900 m</t>
  </si>
  <si>
    <t>Dragagem de areia fina com draga de sucção e recalque - bomba de 1.350 kW e cortador de 170 kW - distância de recalque de 5.900 a 6.100 m</t>
  </si>
  <si>
    <t>Dragagem de areia fina com draga de sucção e recalque - bomba de 1.350 kW e cortador de 170 kW - distância de recalque de 500 a 700 m</t>
  </si>
  <si>
    <t>Dragagem de areia fina com draga de sucção e recalque - bomba de 1.350 kW e cortador de 170 kW - distância de recalque de 6.100 a 6.300 m</t>
  </si>
  <si>
    <t>Dragagem de areia fina com draga de sucção e recalque - bomba de 1.350 kW e cortador de 170 kW - distância de recalque de 6.300 a 6.500 m</t>
  </si>
  <si>
    <t>Dragagem de areia fina com draga de sucção e recalque - bomba de 1.350 kW e cortador de 170 kW - distância de recalque de 6.500 a 6.700 m</t>
  </si>
  <si>
    <t>Dragagem de areia fina com draga de sucção e recalque - bomba de 1.350 kW e cortador de 170 kW - distância de recalque de 6.700 a 6.900 m</t>
  </si>
  <si>
    <t>Dragagem de areia fina com draga de sucção e recalque - bomba de 1.350 kW e cortador de 170 kW - distância de recalque de 6.900 a 7.100 m</t>
  </si>
  <si>
    <t>Dragagem de areia fina com draga de sucção e recalque - bomba de 1.350 kW e cortador de 170 kW - distância de recalque de 7.100 a 7.300 m</t>
  </si>
  <si>
    <t>Dragagem de areia fina com draga de sucção e recalque - bomba de 1.350 kW e cortador de 170 kW - distância de recalque de 7.300 a 7.500 m</t>
  </si>
  <si>
    <t>Dragagem de areia fina com draga de sucção e recalque - bomba de 1.350 kW e cortador de 170 kW - distância de recalque de 7.500 a 7.700 m</t>
  </si>
  <si>
    <t>Dragagem de areia fina com draga de sucção e recalque - bomba de 1.350 kW e cortador de 170 kW - distância de recalque de 7.700 a 7.900 m</t>
  </si>
  <si>
    <t>Dragagem de areia fina com draga de sucção e recalque - bomba de 1.350 kW e cortador de 170 kW - distância de recalque de 7.900 a 8.100 m</t>
  </si>
  <si>
    <t>Dragagem de areia fina com draga de sucção e recalque - bomba de 1.350 kW e cortador de 170 kW - distância de recalque de 700 a 900 m</t>
  </si>
  <si>
    <t>Dragagem de areia fina com draga de sucção e recalque - bomba de 1.350 kW e cortador de 170 kW - distância de recalque de 8.100 a 8.300 m</t>
  </si>
  <si>
    <t>Dragagem de areia fina com draga de sucção e recalque - bomba de 1.350 kW e cortador de 170 kW - distância de recalque de 8.300 a 8.500 m</t>
  </si>
  <si>
    <t>Dragagem de areia fina com draga de sucção e recalque - bomba de 1.350 kW e cortador de 170 kW - distância de recalque de 8.500 a 8.700 m</t>
  </si>
  <si>
    <t>Dragagem de areia fina com draga de sucção e recalque - bomba de 1.350 kW e cortador de 170 kW - distância de recalque de 8.700 a 8.900 m</t>
  </si>
  <si>
    <t>Dragagem de areia fina com draga de sucção e recalque - bomba de 1.350 kW e cortador de 170 kW - distância de recalque de 8.900 a 9.100 m</t>
  </si>
  <si>
    <t>Dragagem de areia fina com draga de sucção e recalque - bomba de 1.350 kW e cortador de 170 kW - distância de recalque de 9.100 a 9.300 m</t>
  </si>
  <si>
    <t>Dragagem de areia fina com draga de sucção e recalque - bomba de 1.350 kW e cortador de 170 kW - distância de recalque de 9.300 a 9.500 m</t>
  </si>
  <si>
    <t>Dragagem de areia fina com draga de sucção e recalque - bomba de 1.350 kW e cortador de 170 kW - distância de recalque de 9.500 a 9.700 m</t>
  </si>
  <si>
    <t>Dragagem de areia fina com draga de sucção e recalque - bomba de 1.350 kW e cortador de 170 kW - distância de recalque de 9.700 a 9.900 m</t>
  </si>
  <si>
    <t>Dragagem de areia fina com draga de sucção e recalque - bomba de 1.350 kW e cortador de 170 kW - distância de recalque de 9.900 a 10.100 m</t>
  </si>
  <si>
    <t>Dragagem de areia fina com draga de sucção e recalque - bomba de 1.350 kW e cortador de 170 kW - distância de recalque de 900 a 1.100 m</t>
  </si>
  <si>
    <t>Dragagem de areia fina com draga de sucção e recalque - bomba de 1.350 kW e cortador de 170 kW - distância de recalque de até 500 m</t>
  </si>
  <si>
    <t>Dragagem de areia fina com draga de sucção e recalque - bomba de 294 kW e cortador de 30 kW - distância de recalque de 1.100 a 1.300 m</t>
  </si>
  <si>
    <t>Dragagem de areia fina com draga de sucção e recalque - bomba de 294 kW e cortador de 30 kW - distância de recalque de 1.300 a 1.500 m</t>
  </si>
  <si>
    <t>Dragagem de areia fina com draga de sucção e recalque - bomba de 294 kW e cortador de 30 kW - distância de recalque de 1.500 a 1.700 m</t>
  </si>
  <si>
    <t>Dragagem de areia fina com draga de sucção e recalque - bomba de 294 kW e cortador de 30 kW - distância de recalque de 1.700 a 1.900 m</t>
  </si>
  <si>
    <t>Dragagem de areia fina com draga de sucção e recalque - bomba de 294 kW e cortador de 30 kW - distância de recalque de 1.900 a 2.100 m</t>
  </si>
  <si>
    <t>Dragagem de areia fina com draga de sucção e recalque - bomba de 294 kW e cortador de 30 kW - distância de recalque de 2.100 a 2.300 m</t>
  </si>
  <si>
    <t>Dragagem de areia fina com draga de sucção e recalque - bomba de 294 kW e cortador de 30 kW - distância de recalque de 2.300 a 2.500 m</t>
  </si>
  <si>
    <t>Dragagem de areia fina com draga de sucção e recalque - bomba de 294 kW e cortador de 30 kW - distância de recalque de 2.500 a 2.700 m</t>
  </si>
  <si>
    <t>Dragagem de areia fina com draga de sucção e recalque - bomba de 294 kW e cortador de 30 kW - distância de recalque de 2.700 a 2.900 m</t>
  </si>
  <si>
    <t>Dragagem de areia fina com draga de sucção e recalque - bomba de 294 kW e cortador de 30 kW - distância de recalque de 2.900 a 3.100 m</t>
  </si>
  <si>
    <t>Dragagem de areia fina com draga de sucção e recalque - bomba de 294 kW e cortador de 30 kW - distância de recalque de 3.100 a 3.300 m</t>
  </si>
  <si>
    <t>Dragagem de areia fina com draga de sucção e recalque - bomba de 294 kW e cortador de 30 kW - distância de recalque de 3.300 a 3.500 m</t>
  </si>
  <si>
    <t>Dragagem de areia fina com draga de sucção e recalque - bomba de 294 kW e cortador de 30 kW - distância de recalque de 3.500 a 3.700 m</t>
  </si>
  <si>
    <t>Dragagem de areia fina com draga de sucção e recalque - bomba de 294 kW e cortador de 30 kW - distância de recalque de 3.700 a 3.900 m</t>
  </si>
  <si>
    <t>Dragagem de areia fina com draga de sucção e recalque - bomba de 294 kW e cortador de 30 kW - distância de recalque de 3.900 a 4.100 m</t>
  </si>
  <si>
    <t>Dragagem de areia fina com draga de sucção e recalque - bomba de 294 kW e cortador de 30 kW - distância de recalque de 500 a 700 m</t>
  </si>
  <si>
    <t>Dragagem de areia fina com draga de sucção e recalque - bomba de 294 kW e cortador de 30 kW - distância de recalque de 700 a 900 m</t>
  </si>
  <si>
    <t>Dragagem de areia fina com draga de sucção e recalque - bomba de 294 kW e cortador de 30 kW - distância de recalque de 900 a 1.100 m</t>
  </si>
  <si>
    <t>Dragagem de areia fina com draga de sucção e recalque - bomba de 294 kW e cortador de 30 kW - distância de recalque de até 500 m</t>
  </si>
  <si>
    <t>Dragagem de areia fina com draga de sucção e recalque - bomba de 483 kW e cortador de 55 kW - distância de recalque de 1.100 a 1.300 m</t>
  </si>
  <si>
    <t>Dragagem de areia fina com draga de sucção e recalque - bomba de 483 kW e cortador de 55 kW - distância de recalque de 1.300 a 1.500 m</t>
  </si>
  <si>
    <t>Dragagem de areia fina com draga de sucção e recalque - bomba de 483 kW e cortador de 55 kW - distância de recalque de 1.500 a 1.700 m</t>
  </si>
  <si>
    <t>Dragagem de areia fina com draga de sucção e recalque - bomba de 483 kW e cortador de 55 kW - distância de recalque de 1.700 a 1.900 m</t>
  </si>
  <si>
    <t>Dragagem de areia fina com draga de sucção e recalque - bomba de 483 kW e cortador de 55 kW - distância de recalque de 1.900 a 2.100 m</t>
  </si>
  <si>
    <t>Dragagem de areia fina com draga de sucção e recalque - bomba de 483 kW e cortador de 55 kW - distância de recalque de 2.100 a 2.300 m</t>
  </si>
  <si>
    <t>Dragagem de areia fina com draga de sucção e recalque - bomba de 483 kW e cortador de 55 kW - distância de recalque de 2.300 a 2.500 m</t>
  </si>
  <si>
    <t>Dragagem de areia fina com draga de sucção e recalque - bomba de 483 kW e cortador de 55 kW - distância de recalque de 2.500 a 2.700 m</t>
  </si>
  <si>
    <t>Dragagem de areia fina com draga de sucção e recalque - bomba de 483 kW e cortador de 55 kW - distância de recalque de 2.700 a 2.900 m</t>
  </si>
  <si>
    <t>Dragagem de areia fina com draga de sucção e recalque - bomba de 483 kW e cortador de 55 kW - distância de recalque de 2.900 a 3.100 m</t>
  </si>
  <si>
    <t>Dragagem de areia fina com draga de sucção e recalque - bomba de 483 kW e cortador de 55 kW - distância de recalque de 3.100 a 3.300 m</t>
  </si>
  <si>
    <t>Dragagem de areia fina com draga de sucção e recalque - bomba de 483 kW e cortador de 55 kW - distância de recalque de 3.300 a 3.500 m</t>
  </si>
  <si>
    <t>Dragagem de areia fina com draga de sucção e recalque - bomba de 483 kW e cortador de 55 kW - distância de recalque de 3.500 a 3.700 m</t>
  </si>
  <si>
    <t>Dragagem de areia fina com draga de sucção e recalque - bomba de 483 kW e cortador de 55 kW - distância de recalque de 3.700 a 3.900 m</t>
  </si>
  <si>
    <t>Dragagem de areia fina com draga de sucção e recalque - bomba de 483 kW e cortador de 55 kW - distância de recalque de 3.900 a 4.100 m</t>
  </si>
  <si>
    <t>Dragagem de areia fina com draga de sucção e recalque - bomba de 483 kW e cortador de 55 kW - distância de recalque de 4.100 a 4.300 m</t>
  </si>
  <si>
    <t>Dragagem de areia fina com draga de sucção e recalque - bomba de 483 kW e cortador de 55 kW - distância de recalque de 4.300 a 4.500 m</t>
  </si>
  <si>
    <t>Dragagem de areia fina com draga de sucção e recalque - bomba de 483 kW e cortador de 55 kW - distância de recalque de 4.500 a 4.700 m</t>
  </si>
  <si>
    <t>Dragagem de areia fina com draga de sucção e recalque - bomba de 483 kW e cortador de 55 kW - distância de recalque de 4.700 a 4.900 m</t>
  </si>
  <si>
    <t>Dragagem de areia fina com draga de sucção e recalque - bomba de 483 kW e cortador de 55 kW - distância de recalque de 4.900 a 5.100 m</t>
  </si>
  <si>
    <t>Dragagem de areia fina com draga de sucção e recalque - bomba de 483 kW e cortador de 55 kW - distância de recalque de 5.100 a 5.300 m</t>
  </si>
  <si>
    <t>Dragagem de areia fina com draga de sucção e recalque - bomba de 483 kW e cortador de 55 kW - distância de recalque de 5.300 a 5.500 m</t>
  </si>
  <si>
    <t>Dragagem de areia fina com draga de sucção e recalque - bomba de 483 kW e cortador de 55 kW - distância de recalque de 5.500 a 5.700 m</t>
  </si>
  <si>
    <t>Dragagem de areia fina com draga de sucção e recalque - bomba de 483 kW e cortador de 55 kW - distância de recalque de 5.700 a 5.900 m</t>
  </si>
  <si>
    <t>Dragagem de areia fina com draga de sucção e recalque - bomba de 483 kW e cortador de 55 kW - distância de recalque de 5.900 a 6.100 m</t>
  </si>
  <si>
    <t>Dragagem de areia fina com draga de sucção e recalque - bomba de 483 kW e cortador de 55 kW - distância de recalque de 500 a 700 m</t>
  </si>
  <si>
    <t>Dragagem de areia fina com draga de sucção e recalque - bomba de 483 kW e cortador de 55 kW - distância de recalque de 6.100 a 6.300 m</t>
  </si>
  <si>
    <t>Dragagem de areia fina com draga de sucção e recalque - bomba de 483 kW e cortador de 55 kW - distância de recalque de 6.300 a 6.500 m</t>
  </si>
  <si>
    <t>Dragagem de areia fina com draga de sucção e recalque - bomba de 483 kW e cortador de 55 kW - distância de recalque de 6.500 a 6.700 m</t>
  </si>
  <si>
    <t>Dragagem de areia fina com draga de sucção e recalque - bomba de 483 kW e cortador de 55 kW - distância de recalque de 6.700 a 6.900 m</t>
  </si>
  <si>
    <t>Dragagem de areia fina com draga de sucção e recalque - bomba de 483 kW e cortador de 55 kW - distância de recalque de 6.900 a 7.100 m</t>
  </si>
  <si>
    <t>Dragagem de areia fina com draga de sucção e recalque - bomba de 483 kW e cortador de 55 kW - distância de recalque de 7.100 a 7.300 m</t>
  </si>
  <si>
    <t>Dragagem de areia fina com draga de sucção e recalque - bomba de 483 kW e cortador de 55 kW - distância de recalque de 7.300 a 7.500 m</t>
  </si>
  <si>
    <t>Dragagem de areia fina com draga de sucção e recalque - bomba de 483 kW e cortador de 55 kW - distância de recalque de 7.500 a 7.700 m</t>
  </si>
  <si>
    <t>Dragagem de areia fina com draga de sucção e recalque - bomba de 483 kW e cortador de 55 kW - distância de recalque de 7.700 a 7.900 m</t>
  </si>
  <si>
    <t>Dragagem de areia fina com draga de sucção e recalque - bomba de 483 kW e cortador de 55 kW - distância de recalque de 700 a 900 m</t>
  </si>
  <si>
    <t>Dragagem de areia fina com draga de sucção e recalque - bomba de 483 kW e cortador de 55 kW - distância de recalque de 900 a 1.100 m</t>
  </si>
  <si>
    <t>Dragagem de areia fina com draga de sucção e recalque - bomba de 483 kW e cortador de 55 kW - distância de recalque de até 500 m</t>
  </si>
  <si>
    <t>Dragagem de areia fina com draga de sucção e recalque - bomba de 746 kW e cortador de 110 kW - distância de recalque de 1.100 a 1.300 m</t>
  </si>
  <si>
    <t>Dragagem de areia fina com draga de sucção e recalque - bomba de 746 kW e cortador de 110 kW - distância de recalque de 1.300 a 1.500 m</t>
  </si>
  <si>
    <t>Dragagem de areia fina com draga de sucção e recalque - bomba de 746 kW e cortador de 110 kW - distância de recalque de 1.500 a 1.700 m</t>
  </si>
  <si>
    <t>Dragagem de areia fina com draga de sucção e recalque - bomba de 746 kW e cortador de 110 kW - distância de recalque de 1.700 a 1.900 m</t>
  </si>
  <si>
    <t>Dragagem de areia fina com draga de sucção e recalque - bomba de 746 kW e cortador de 110 kW - distância de recalque de 1.900 a 2.100 m</t>
  </si>
  <si>
    <t>Dragagem de areia fina com draga de sucção e recalque - bomba de 746 kW e cortador de 110 kW - distância de recalque de 2.100 a 2.300 m</t>
  </si>
  <si>
    <t>Dragagem de areia fina com draga de sucção e recalque - bomba de 746 kW e cortador de 110 kW - distância de recalque de 2.300 a 2.500 m</t>
  </si>
  <si>
    <t>Dragagem de areia fina com draga de sucção e recalque - bomba de 746 kW e cortador de 110 kW - distância de recalque de 2.500 a 2.700 m</t>
  </si>
  <si>
    <t>Dragagem de areia fina com draga de sucção e recalque - bomba de 746 kW e cortador de 110 kW - distância de recalque de 2.700 a 2.900 m</t>
  </si>
  <si>
    <t>Dragagem de areia fina com draga de sucção e recalque - bomba de 746 kW e cortador de 110 kW - distância de recalque de 2.900 a 3.100 m</t>
  </si>
  <si>
    <t>Dragagem de areia fina com draga de sucção e recalque - bomba de 746 kW e cortador de 110 kW - distância de recalque de 3.100 a 3.300 m</t>
  </si>
  <si>
    <t>Dragagem de areia fina com draga de sucção e recalque - bomba de 746 kW e cortador de 110 kW - distância de recalque de 3.300 a 3.500 m</t>
  </si>
  <si>
    <t>Dragagem de areia fina com draga de sucção e recalque - bomba de 746 kW e cortador de 110 kW - distância de recalque de 3.500 a 3.700 m</t>
  </si>
  <si>
    <t>Dragagem de areia fina com draga de sucção e recalque - bomba de 746 kW e cortador de 110 kW - distância de recalque de 3.700 a 3.900 m</t>
  </si>
  <si>
    <t>Dragagem de areia fina com draga de sucção e recalque - bomba de 746 kW e cortador de 110 kW - distância de recalque de 3.900 a 4.100 m</t>
  </si>
  <si>
    <t>Dragagem de areia fina com draga de sucção e recalque - bomba de 746 kW e cortador de 110 kW - distância de recalque de 4.100 a 4.300 m</t>
  </si>
  <si>
    <t>Dragagem de areia fina com draga de sucção e recalque - bomba de 746 kW e cortador de 110 kW - distância de recalque de 4.300 a 4.500 m</t>
  </si>
  <si>
    <t>Dragagem de areia fina com draga de sucção e recalque - bomba de 746 kW e cortador de 110 kW - distância de recalque de 4.500 a 4.700 m</t>
  </si>
  <si>
    <t>Dragagem de areia fina com draga de sucção e recalque - bomba de 746 kW e cortador de 110 kW - distância de recalque de 4.700 a 4.900 m</t>
  </si>
  <si>
    <t>Dragagem de areia fina com draga de sucção e recalque - bomba de 746 kW e cortador de 110 kW - distância de recalque de 4.900 a 5.100 m</t>
  </si>
  <si>
    <t>Dragagem de areia fina com draga de sucção e recalque - bomba de 746 kW e cortador de 110 kW - distância de recalque de 5.100 a 5.300 m</t>
  </si>
  <si>
    <t>Dragagem de areia fina com draga de sucção e recalque - bomba de 746 kW e cortador de 110 kW - distância de recalque de 5.300 a 5.500 m</t>
  </si>
  <si>
    <t>Dragagem de areia fina com draga de sucção e recalque - bomba de 746 kW e cortador de 110 kW - distância de recalque de 5.500 a 5.700 m</t>
  </si>
  <si>
    <t>Dragagem de areia fina com draga de sucção e recalque - bomba de 746 kW e cortador de 110 kW - distância de recalque de 5.700 a 5.900 m</t>
  </si>
  <si>
    <t>Dragagem de areia fina com draga de sucção e recalque - bomba de 746 kW e cortador de 110 kW - distância de recalque de 5.900 a 6.100 m</t>
  </si>
  <si>
    <t>Dragagem de areia fina com draga de sucção e recalque - bomba de 746 kW e cortador de 110 kW - distância de recalque de 500 a 700 m</t>
  </si>
  <si>
    <t>Dragagem de areia fina com draga de sucção e recalque - bomba de 746 kW e cortador de 110 kW - distância de recalque de 6.100 a 6.300 m</t>
  </si>
  <si>
    <t>Dragagem de areia fina com draga de sucção e recalque - bomba de 746 kW e cortador de 110 kW - distância de recalque de 6.300 a 6.500 m</t>
  </si>
  <si>
    <t>Dragagem de areia fina com draga de sucção e recalque - bomba de 746 kW e cortador de 110 kW - distância de recalque de 6.500 a 6.700 m</t>
  </si>
  <si>
    <t>Dragagem de areia fina com draga de sucção e recalque - bomba de 746 kW e cortador de 110 kW - distância de recalque de 6.700 a 6.900 m</t>
  </si>
  <si>
    <t>Dragagem de areia fina com draga de sucção e recalque - bomba de 746 kW e cortador de 110 kW - distância de recalque de 6.900 a 7.100 m</t>
  </si>
  <si>
    <t>Dragagem de areia fina com draga de sucção e recalque - bomba de 746 kW e cortador de 110 kW - distância de recalque de 7.100 a 7.300 m</t>
  </si>
  <si>
    <t>Dragagem de areia fina com draga de sucção e recalque - bomba de 746 kW e cortador de 110 kW - distância de recalque de 7.300 a 7.500 m</t>
  </si>
  <si>
    <t>Dragagem de areia fina com draga de sucção e recalque - bomba de 746 kW e cortador de 110 kW - distância de recalque de 7.500 a 7.700 m</t>
  </si>
  <si>
    <t>Dragagem de areia fina com draga de sucção e recalque - bomba de 746 kW e cortador de 110 kW - distância de recalque de 7.700 a 7.900 m</t>
  </si>
  <si>
    <t>Dragagem de areia fina com draga de sucção e recalque - bomba de 746 kW e cortador de 110 kW - distância de recalque de 7.900 a 8.100 m</t>
  </si>
  <si>
    <t>Dragagem de areia fina com draga de sucção e recalque - bomba de 746 kW e cortador de 110 kW - distância de recalque de 700 a 900 m</t>
  </si>
  <si>
    <t>Dragagem de areia fina com draga de sucção e recalque - bomba de 746 kW e cortador de 110 kW - distância de recalque de 8.100 a 8.300 m</t>
  </si>
  <si>
    <t>Dragagem de areia fina com draga de sucção e recalque - bomba de 746 kW e cortador de 110 kW - distância de recalque de 8.300 a 8.500 m</t>
  </si>
  <si>
    <t>Dragagem de areia fina com draga de sucção e recalque - bomba de 746 kW e cortador de 110 kW - distância de recalque de 8.500 a 8.700 m</t>
  </si>
  <si>
    <t>Dragagem de areia fina com draga de sucção e recalque - bomba de 746 kW e cortador de 110 kW - distância de recalque de 8.700 a 8.900 m</t>
  </si>
  <si>
    <t>Dragagem de areia fina com draga de sucção e recalque - bomba de 746 kW e cortador de 110 kW - distância de recalque de 8.900 a 9.100 m</t>
  </si>
  <si>
    <t>Dragagem de areia fina com draga de sucção e recalque - bomba de 746 kW e cortador de 110 kW - distância de recalque de 9.100 a 9.300 m</t>
  </si>
  <si>
    <t>Dragagem de areia fina com draga de sucção e recalque - bomba de 746 kW e cortador de 110 kW - distância de recalque de 9.300 a 9.500 m</t>
  </si>
  <si>
    <t>Dragagem de areia fina com draga de sucção e recalque - bomba de 746 kW e cortador de 110 kW - distância de recalque de 9.500 a 9.700 m</t>
  </si>
  <si>
    <t>Dragagem de areia fina com draga de sucção e recalque - bomba de 746 kW e cortador de 110 kW - distância de recalque de 9.700 a 9.900 m</t>
  </si>
  <si>
    <t>Dragagem de areia fina com draga de sucção e recalque - bomba de 746 kW e cortador de 110 kW - distância de recalque de 9.900 a 10.100 m</t>
  </si>
  <si>
    <t>Dragagem de areia fina com draga de sucção e recalque - bomba de 746 kW e cortador de 110 kW - distância de recalque de 900 a 1.100 m</t>
  </si>
  <si>
    <t>Dragagem de areia fina com draga de sucção e recalque - bomba de 746 kW e cortador de 110 kW - distância de recalque de até 500 m</t>
  </si>
  <si>
    <t>Dragagem de areia fina com draga hopper - capacidade da cisterna de 1.000 m³ - DMT de 1.500 a 1.800 m</t>
  </si>
  <si>
    <t>Dragagem de areia fina com draga hopper - capacidade da cisterna de 1.000 m³ - DMT de 1.800 a 2.100 m</t>
  </si>
  <si>
    <t>Dragagem de areia fina com draga hopper - capacidade da cisterna de 1.000 m³ - DMT de 2.100 a 2.400 m</t>
  </si>
  <si>
    <t>Dragagem de areia fina com draga hopper - capacidade da cisterna de 1.000 m³ - DMT de 2.400 a 2.700 m</t>
  </si>
  <si>
    <t>Dragagem de areia fina com draga hopper - capacidade da cisterna de 1.000 m³ - DMT de 2.700 a 3.000 m</t>
  </si>
  <si>
    <t>Dragagem de areia fina com draga hopper - capacidade da cisterna de 1.000 m³ - DMT de 3.000 m</t>
  </si>
  <si>
    <t>Dragagem de areia fina com draga hopper - capacidade da cisterna de 10.000 m³ - DMT de 1.500 a 1.800 m</t>
  </si>
  <si>
    <t>Dragagem de areia fina com draga hopper - capacidade da cisterna de 10.000 m³ - DMT de 1.800 a 2.100 m</t>
  </si>
  <si>
    <t>Dragagem de areia fina com draga hopper - capacidade da cisterna de 10.000 m³ - DMT de 2.100 a 2.400 m</t>
  </si>
  <si>
    <t>Dragagem de areia fina com draga hopper - capacidade da cisterna de 10.000 m³ - DMT de 2.400 a 2.700 m</t>
  </si>
  <si>
    <t>Dragagem de areia fina com draga hopper - capacidade da cisterna de 10.000 m³ - DMT de 2.700 a 3.000 m</t>
  </si>
  <si>
    <t>Dragagem de areia fina com draga hopper - capacidade da cisterna de 10.000 m³ - DMT de 3.000 m</t>
  </si>
  <si>
    <t>Dragagem de areia fina com draga hopper - capacidade da cisterna de 15.000 m³ - DMT de 1.500 a 1.800 m</t>
  </si>
  <si>
    <t>Dragagem de areia fina com draga hopper - capacidade da cisterna de 15.000 m³ - DMT de 1.800 a 2.100 m</t>
  </si>
  <si>
    <t>Dragagem de areia fina com draga hopper - capacidade da cisterna de 15.000 m³ - DMT de 2.100 a 2.400 m</t>
  </si>
  <si>
    <t>Dragagem de areia fina com draga hopper - capacidade da cisterna de 15.000 m³ - DMT de 2.400 a 2.700 m</t>
  </si>
  <si>
    <t>Dragagem de areia fina com draga hopper - capacidade da cisterna de 15.000 m³ - DMT de 2.700 a 3.000 m</t>
  </si>
  <si>
    <t>Dragagem de areia fina com draga hopper - capacidade da cisterna de 15.000 m³ - DMT de 3.000 m</t>
  </si>
  <si>
    <t>Dragagem de areia fina com draga hopper - capacidade da cisterna de 2.000 m³ - DMT de 1.500 a 1.800 m</t>
  </si>
  <si>
    <t>Dragagem de areia fina com draga hopper - capacidade da cisterna de 2.000 m³ - DMT de 1.800 a 2.100 m</t>
  </si>
  <si>
    <t>Dragagem de areia fina com draga hopper - capacidade da cisterna de 2.000 m³ - DMT de 2.100 a 2.400 m</t>
  </si>
  <si>
    <t>Dragagem de areia fina com draga hopper - capacidade da cisterna de 2.000 m³ - DMT de 2.400 a 2.700 m</t>
  </si>
  <si>
    <t>Dragagem de areia fina com draga hopper - capacidade da cisterna de 2.000 m³ - DMT de 2.700 a 3.000 m</t>
  </si>
  <si>
    <t>Dragagem de areia fina com draga hopper - capacidade da cisterna de 2.000 m³ - DMT de 3.000 m</t>
  </si>
  <si>
    <t>Dragagem de areia fina com draga hopper - capacidade da cisterna de 20.000 m³ - DMT de 1.500 a 1.800 m</t>
  </si>
  <si>
    <t>Dragagem de areia fina com draga hopper - capacidade da cisterna de 20.000 m³ - DMT de 1.800 a 2.100 m</t>
  </si>
  <si>
    <t>Dragagem de areia fina com draga hopper - capacidade da cisterna de 20.000 m³ - DMT de 2.100 a 2.400 m</t>
  </si>
  <si>
    <t>Dragagem de areia fina com draga hopper - capacidade da cisterna de 20.000 m³ - DMT de 2.400 a 2.700 m</t>
  </si>
  <si>
    <t>Dragagem de areia fina com draga hopper - capacidade da cisterna de 20.000 m³ - DMT de 2.700 a 3.000 m</t>
  </si>
  <si>
    <t>Dragagem de areia fina com draga hopper - capacidade da cisterna de 20.000 m³ - DMT de 3.000 m</t>
  </si>
  <si>
    <t>Dragagem de areia fina com draga hopper - capacidade da cisterna de 3.000 m³ - DMT de 1.500 a 1.800 m</t>
  </si>
  <si>
    <t>Dragagem de areia fina com draga hopper - capacidade da cisterna de 3.000 m³ - DMT de 1.800 a 2.100 m</t>
  </si>
  <si>
    <t>Dragagem de areia fina com draga hopper - capacidade da cisterna de 3.000 m³ - DMT de 2.100 a 2.400 m</t>
  </si>
  <si>
    <t>Dragagem de areia fina com draga hopper - capacidade da cisterna de 3.000 m³ - DMT de 2.400 a 2.700 m</t>
  </si>
  <si>
    <t>Dragagem de areia fina com draga hopper - capacidade da cisterna de 3.000 m³ - DMT de 2.700 a 3.000 m</t>
  </si>
  <si>
    <t>Dragagem de areia fina com draga hopper - capacidade da cisterna de 3.000 m³ - DMT de 3.000 m</t>
  </si>
  <si>
    <t>Dragagem de areia fina com draga hopper - capacidade da cisterna de 4.000 m³ - DMT de 1.500 a 1.800 m</t>
  </si>
  <si>
    <t>Dragagem de areia fina com draga hopper - capacidade da cisterna de 4.000 m³ - DMT de 1.800 a 2.100 m</t>
  </si>
  <si>
    <t>Dragagem de areia fina com draga hopper - capacidade da cisterna de 4.000 m³ - DMT de 2.100 a 2.400 m</t>
  </si>
  <si>
    <t>Dragagem de areia fina com draga hopper - capacidade da cisterna de 4.000 m³ - DMT de 2.400 a 2.700 m</t>
  </si>
  <si>
    <t>Dragagem de areia fina com draga hopper - capacidade da cisterna de 4.000 m³ - DMT de 2.700 a 3.000 m</t>
  </si>
  <si>
    <t>Dragagem de areia fina com draga hopper - capacidade da cisterna de 4.000 m³ - DMT de 3.000 m</t>
  </si>
  <si>
    <t>Dragagem de areia fina com draga hopper - capacidade da cisterna de 5.000 m³ - DMT de 1.500 a 1.800 m</t>
  </si>
  <si>
    <t>Dragagem de areia fina com draga hopper - capacidade da cisterna de 5.000 m³ - DMT de 1.800 a 2.100 m</t>
  </si>
  <si>
    <t>Dragagem de areia fina com draga hopper - capacidade da cisterna de 5.000 m³ - DMT de 2.100 a 2.400 m</t>
  </si>
  <si>
    <t>Dragagem de areia fina com draga hopper - capacidade da cisterna de 5.000 m³ - DMT de 2.400 a 2.700 m</t>
  </si>
  <si>
    <t>Dragagem de areia fina com draga hopper - capacidade da cisterna de 5.000 m³ - DMT de 2.700 a 3.000 m</t>
  </si>
  <si>
    <t>Dragagem de areia fina com draga hopper - capacidade da cisterna de 5.000 m³ - DMT de 3.000 m</t>
  </si>
  <si>
    <t>Dragagem de areia fina com draga hopper - capacidade da cisterna de 750 m³ - DMT de 1.500 a 1.800 m</t>
  </si>
  <si>
    <t>Dragagem de areia fina com draga hopper - capacidade da cisterna de 750 m³ - DMT de 1.800 a 2.100 m</t>
  </si>
  <si>
    <t>Dragagem de areia fina com draga hopper - capacidade da cisterna de 750 m³ - DMT de 2.100 a 2.400 m</t>
  </si>
  <si>
    <t>Dragagem de areia fina com draga hopper - capacidade da cisterna de 750 m³ - DMT de 2.400 a 2.700 m</t>
  </si>
  <si>
    <t>Dragagem de areia fina com draga hopper - capacidade da cisterna de 750 m³ - DMT de 2.700 a 3.000 m</t>
  </si>
  <si>
    <t>Dragagem de areia fina com draga hopper - capacidade da cisterna de 750 m³ - DMT de 3.000 m</t>
  </si>
  <si>
    <t>Dragagem de areia grossa com draga de sucção e recalque - bomba de 1.350 kW e cortador de 170 kW - distância de recalque de 1.100 a 1.300 m</t>
  </si>
  <si>
    <t>Dragagem de areia grossa com draga de sucção e recalque - bomba de 1.350 kW e cortador de 170 kW - distância de recalque de 1.300 a 1.500 m</t>
  </si>
  <si>
    <t>Dragagem de areia grossa com draga de sucção e recalque - bomba de 1.350 kW e cortador de 170 kW - distância de recalque de 1.500 a 1.700 m</t>
  </si>
  <si>
    <t>Dragagem de areia grossa com draga de sucção e recalque - bomba de 1.350 kW e cortador de 170 kW - distância de recalque de 1.700 a 1.900 m</t>
  </si>
  <si>
    <t>Dragagem de areia grossa com draga de sucção e recalque - bomba de 1.350 kW e cortador de 170 kW - distância de recalque de 1.900 a 2.100 m</t>
  </si>
  <si>
    <t>Dragagem de areia grossa com draga de sucção e recalque - bomba de 1.350 kW e cortador de 170 kW - distância de recalque de 2.100 a 2.300 m</t>
  </si>
  <si>
    <t>Dragagem de areia grossa com draga de sucção e recalque - bomba de 1.350 kW e cortador de 170 kW - distância de recalque de 2.300 a 2.500 m</t>
  </si>
  <si>
    <t>Dragagem de areia grossa com draga de sucção e recalque - bomba de 1.350 kW e cortador de 170 kW - distância de recalque de 2.500 a 2.700 m</t>
  </si>
  <si>
    <t>Dragagem de areia grossa com draga de sucção e recalque - bomba de 1.350 kW e cortador de 170 kW - distância de recalque de 2.700 a 2.900 m</t>
  </si>
  <si>
    <t>Dragagem de areia grossa com draga de sucção e recalque - bomba de 1.350 kW e cortador de 170 kW - distância de recalque de 2.900 a 3.100 m</t>
  </si>
  <si>
    <t>Dragagem de areia grossa com draga de sucção e recalque - bomba de 1.350 kW e cortador de 170 kW - distância de recalque de 3.100 a 3.300 m</t>
  </si>
  <si>
    <t>Dragagem de areia grossa com draga de sucção e recalque - bomba de 1.350 kW e cortador de 170 kW - distância de recalque de 3.300 a 3.500 m</t>
  </si>
  <si>
    <t>Dragagem de areia grossa com draga de sucção e recalque - bomba de 1.350 kW e cortador de 170 kW - distância de recalque de 3.500 a 3.700 m</t>
  </si>
  <si>
    <t>Dragagem de areia grossa com draga de sucção e recalque - bomba de 1.350 kW e cortador de 170 kW - distância de recalque de 3.700 a 3.900 m</t>
  </si>
  <si>
    <t>Dragagem de areia grossa com draga de sucção e recalque - bomba de 1.350 kW e cortador de 170 kW - distância de recalque de 3.900 a 4.100 m</t>
  </si>
  <si>
    <t>Dragagem de areia grossa com draga de sucção e recalque - bomba de 1.350 kW e cortador de 170 kW - distância de recalque de 4.100 a 4.300 m</t>
  </si>
  <si>
    <t>Dragagem de areia grossa com draga de sucção e recalque - bomba de 1.350 kW e cortador de 170 kW - distância de recalque de 4.300 a 4.500 m</t>
  </si>
  <si>
    <t>Dragagem de areia grossa com draga de sucção e recalque - bomba de 1.350 kW e cortador de 170 kW - distância de recalque de 4.500 a 4.700 m</t>
  </si>
  <si>
    <t>Dragagem de areia grossa com draga de sucção e recalque - bomba de 1.350 kW e cortador de 170 kW - distância de recalque de 4.700 a 4.900 m</t>
  </si>
  <si>
    <t>Dragagem de areia grossa com draga de sucção e recalque - bomba de 1.350 kW e cortador de 170 kW - distância de recalque de 4.900 a 5.100 m</t>
  </si>
  <si>
    <t>Dragagem de areia grossa com draga de sucção e recalque - bomba de 1.350 kW e cortador de 170 kW - distância de recalque de 5.100 a 5.300 m</t>
  </si>
  <si>
    <t>Dragagem de areia grossa com draga de sucção e recalque - bomba de 1.350 kW e cortador de 170 kW - distância de recalque de 5.300 a 5.500 m</t>
  </si>
  <si>
    <t>Dragagem de areia grossa com draga de sucção e recalque - bomba de 1.350 kW e cortador de 170 kW - distância de recalque de 5.500 a 5.700 m</t>
  </si>
  <si>
    <t>Dragagem de areia grossa com draga de sucção e recalque - bomba de 1.350 kW e cortador de 170 kW - distância de recalque de 5.700 a 5.900 m</t>
  </si>
  <si>
    <t>Dragagem de areia grossa com draga de sucção e recalque - bomba de 1.350 kW e cortador de 170 kW - distância de recalque de 500 a 700 m</t>
  </si>
  <si>
    <t>Dragagem de areia grossa com draga de sucção e recalque - bomba de 1.350 kW e cortador de 170 kW - distância de recalque de 700 a 900 m</t>
  </si>
  <si>
    <t>Dragagem de areia grossa com draga de sucção e recalque - bomba de 1.350 kW e cortador de 170 kW - distância de recalque de 900 a 1.100 m</t>
  </si>
  <si>
    <t>Dragagem de areia grossa com draga de sucção e recalque - bomba de 1.350 kW e cortador de 170 kW - distância de recalque de até 500 m</t>
  </si>
  <si>
    <t>Dragagem de areia grossa com draga de sucção e recalque - bomba de 294 kW e cortador de 30 kW - distância de recalque de 1.100 a 1.300 m</t>
  </si>
  <si>
    <t>Dragagem de areia grossa com draga de sucção e recalque - bomba de 294 kW e cortador de 30 kW - distância de recalque de 1.300 a 1.500 m</t>
  </si>
  <si>
    <t>Dragagem de areia grossa com draga de sucção e recalque - bomba de 294 kW e cortador de 30 kW - distância de recalque de 1.500 a 1.700 m</t>
  </si>
  <si>
    <t>Dragagem de areia grossa com draga de sucção e recalque - bomba de 294 kW e cortador de 30 kW - distância de recalque de 1.700 a 1.900 m</t>
  </si>
  <si>
    <t>Dragagem de areia grossa com draga de sucção e recalque - bomba de 294 kW e cortador de 30 kW - distância de recalque de 1.900 a 2.100 m</t>
  </si>
  <si>
    <t>Dragagem de areia grossa com draga de sucção e recalque - bomba de 294 kW e cortador de 30 kW - distância de recalque de 2.100 a 2.300 m</t>
  </si>
  <si>
    <t>Dragagem de areia grossa com draga de sucção e recalque - bomba de 294 kW e cortador de 30 kW - distância de recalque de 2.300 a 2.500 m</t>
  </si>
  <si>
    <t>Dragagem de areia grossa com draga de sucção e recalque - bomba de 294 kW e cortador de 30 kW - distância de recalque de 500 a 700 m</t>
  </si>
  <si>
    <t>Dragagem de areia grossa com draga de sucção e recalque - bomba de 294 kW e cortador de 30 kW - distância de recalque de 700 a 900 m</t>
  </si>
  <si>
    <t>Dragagem de areia grossa com draga de sucção e recalque - bomba de 294 kW e cortador de 30 kW - distância de recalque de 900 a 1.100 m</t>
  </si>
  <si>
    <t>Dragagem de areia grossa com draga de sucção e recalque - bomba de 294 kW e cortador de 30 kW - distância de recalque de até 500 m</t>
  </si>
  <si>
    <t>Dragagem de areia grossa com draga de sucção e recalque - bomba de 483 kW e cortador de 55 kW - distância de recalque de 1.100 a 1.300 m</t>
  </si>
  <si>
    <t>Dragagem de areia grossa com draga de sucção e recalque - bomba de 483 kW e cortador de 55 kW - distância de recalque de 1.300 a 1.500 m</t>
  </si>
  <si>
    <t>Dragagem de areia grossa com draga de sucção e recalque - bomba de 483 kW e cortador de 55 kW - distância de recalque de 1.500 a 1.700 m</t>
  </si>
  <si>
    <t>Dragagem de areia grossa com draga de sucção e recalque - bomba de 483 kW e cortador de 55 kW - distância de recalque de 1.700 a 1.900 m</t>
  </si>
  <si>
    <t>Dragagem de areia grossa com draga de sucção e recalque - bomba de 483 kW e cortador de 55 kW - distância de recalque de 1.900 a 2.100 m</t>
  </si>
  <si>
    <t>Dragagem de areia grossa com draga de sucção e recalque - bomba de 483 kW e cortador de 55 kW - distância de recalque de 2.100 a 2.300 m</t>
  </si>
  <si>
    <t>Dragagem de areia grossa com draga de sucção e recalque - bomba de 483 kW e cortador de 55 kW - distância de recalque de 2.300 a 2.500 m</t>
  </si>
  <si>
    <t>Dragagem de areia grossa com draga de sucção e recalque - bomba de 483 kW e cortador de 55 kW - distância de recalque de 2.500 a 2.700 m</t>
  </si>
  <si>
    <t>Dragagem de areia grossa com draga de sucção e recalque - bomba de 483 kW e cortador de 55 kW - distância de recalque de 2.700 a 2.900 m</t>
  </si>
  <si>
    <t>Dragagem de areia grossa com draga de sucção e recalque - bomba de 483 kW e cortador de 55 kW - distância de recalque de 2.900 a 3.100 m</t>
  </si>
  <si>
    <t>Dragagem de areia grossa com draga de sucção e recalque - bomba de 483 kW e cortador de 55 kW - distância de recalque de 3.100 a 3.300 m</t>
  </si>
  <si>
    <t>Dragagem de areia grossa com draga de sucção e recalque - bomba de 483 kW e cortador de 55 kW - distância de recalque de 3.300 a 3.500 m</t>
  </si>
  <si>
    <t>Dragagem de areia grossa com draga de sucção e recalque - bomba de 483 kW e cortador de 55 kW - distância de recalque de 3.500 a 3.700 m</t>
  </si>
  <si>
    <t>Dragagem de areia grossa com draga de sucção e recalque - bomba de 483 kW e cortador de 55 kW - distância de recalque de 500 a 700 m</t>
  </si>
  <si>
    <t>Dragagem de areia grossa com draga de sucção e recalque - bomba de 483 kW e cortador de 55 kW - distância de recalque de 700 a 900 m</t>
  </si>
  <si>
    <t>Dragagem de areia grossa com draga de sucção e recalque - bomba de 483 kW e cortador de 55 kW - distância de recalque de 900 a 1.100 m</t>
  </si>
  <si>
    <t>Dragagem de areia grossa com draga de sucção e recalque - bomba de 483 kW e cortador de 55 kW - distância de recalque de até 500 m</t>
  </si>
  <si>
    <t>Dragagem de areia grossa com draga de sucção e recalque - bomba de 746 kW e cortador de 110 kW - distância de recalque de 1.100 a 1.300 m</t>
  </si>
  <si>
    <t>Dragagem de areia grossa com draga de sucção e recalque - bomba de 746 kW e cortador de 110 kW - distância de recalque de 1.300 a 1.500 m</t>
  </si>
  <si>
    <t>Dragagem de areia grossa com draga de sucção e recalque - bomba de 746 kW e cortador de 110 kW - distância de recalque de 1.500 a 1.700 m</t>
  </si>
  <si>
    <t>Dragagem de areia grossa com draga de sucção e recalque - bomba de 746 kW e cortador de 110 kW - distância de recalque de 1.700 a 1.900 m</t>
  </si>
  <si>
    <t>Dragagem de areia grossa com draga de sucção e recalque - bomba de 746 kW e cortador de 110 kW - distância de recalque de 1.900 a 2.100 m</t>
  </si>
  <si>
    <t>Dragagem de areia grossa com draga de sucção e recalque - bomba de 746 kW e cortador de 110 kW - distância de recalque de 2.100 a 2.300 m</t>
  </si>
  <si>
    <t>Dragagem de areia grossa com draga de sucção e recalque - bomba de 746 kW e cortador de 110 kW - distância de recalque de 2.300 a 2.500 m</t>
  </si>
  <si>
    <t>Dragagem de areia grossa com draga de sucção e recalque - bomba de 746 kW e cortador de 110 kW - distância de recalque de 2.500 a 2.700 m</t>
  </si>
  <si>
    <t>Dragagem de areia grossa com draga de sucção e recalque - bomba de 746 kW e cortador de 110 kW - distância de recalque de 2.700 a 2.900 m</t>
  </si>
  <si>
    <t>Dragagem de areia grossa com draga de sucção e recalque - bomba de 746 kW e cortador de 110 kW - distância de recalque de 2.900 a 3.100 m</t>
  </si>
  <si>
    <t>Dragagem de areia grossa com draga de sucção e recalque - bomba de 746 kW e cortador de 110 kW - distância de recalque de 3.100 a 3.300 m</t>
  </si>
  <si>
    <t>Dragagem de areia grossa com draga de sucção e recalque - bomba de 746 kW e cortador de 110 kW - distância de recalque de 3.300 a 3.500 m</t>
  </si>
  <si>
    <t>Dragagem de areia grossa com draga de sucção e recalque - bomba de 746 kW e cortador de 110 kW - distância de recalque de 3.500 a 3.700 m</t>
  </si>
  <si>
    <t>Dragagem de areia grossa com draga de sucção e recalque - bomba de 746 kW e cortador de 110 kW - distância de recalque de 3.700 a 3.900 m</t>
  </si>
  <si>
    <t>Dragagem de areia grossa com draga de sucção e recalque - bomba de 746 kW e cortador de 110 kW - distância de recalque de 3.900 a 4.100 m</t>
  </si>
  <si>
    <t>Dragagem de areia grossa com draga de sucção e recalque - bomba de 746 kW e cortador de 110 kW - distância de recalque de 4.100 a 4.300 m</t>
  </si>
  <si>
    <t>Dragagem de areia grossa com draga de sucção e recalque - bomba de 746 kW e cortador de 110 kW - distância de recalque de 4.300 a 4.500 m</t>
  </si>
  <si>
    <t>Dragagem de areia grossa com draga de sucção e recalque - bomba de 746 kW e cortador de 110 kW - distância de recalque de 500 a 700 m</t>
  </si>
  <si>
    <t>Dragagem de areia grossa com draga de sucção e recalque - bomba de 746 kW e cortador de 110 kW - distância de recalque de 700 a 900 m</t>
  </si>
  <si>
    <t>Dragagem de areia grossa com draga de sucção e recalque - bomba de 746 kW e cortador de 110 kW - distância de recalque de 900 a 1.100 m</t>
  </si>
  <si>
    <t>Dragagem de areia grossa com draga de sucção e recalque - bomba de 746 kW e cortador de 110 kW - distância de recalque de até 500 m</t>
  </si>
  <si>
    <t>Dragagem de areia grossa com draga hopper - capacidade da cisterna de 1.000 m³ - DMT de 1.500 a 1.800 m</t>
  </si>
  <si>
    <t>Dragagem de areia grossa com draga hopper - capacidade da cisterna de 1.000 m³ - DMT de 1.800 a 2.100 m</t>
  </si>
  <si>
    <t>Dragagem de areia grossa com draga hopper - capacidade da cisterna de 1.000 m³ - DMT de 2.100 a 2.400 m</t>
  </si>
  <si>
    <t>Dragagem de areia grossa com draga hopper - capacidade da cisterna de 1.000 m³ - DMT de 2.400 a 2.700 m</t>
  </si>
  <si>
    <t>Dragagem de areia grossa com draga hopper - capacidade da cisterna de 1.000 m³ - DMT de 2.700 a 3.000 m</t>
  </si>
  <si>
    <t>Dragagem de areia grossa com draga hopper - capacidade da cisterna de 1.000 m³ - DMT de 3.000 m</t>
  </si>
  <si>
    <t>Dragagem de areia grossa com draga hopper - capacidade da cisterna de 10.000 m³ - DMT de 1.500 a 1.800 m</t>
  </si>
  <si>
    <t>Dragagem de areia grossa com draga hopper - capacidade da cisterna de 10.000 m³ - DMT de 1.800 a 2.100 m</t>
  </si>
  <si>
    <t>Dragagem de areia grossa com draga hopper - capacidade da cisterna de 10.000 m³ - DMT de 2.100 a 2.400 m</t>
  </si>
  <si>
    <t>Dragagem de areia grossa com draga hopper - capacidade da cisterna de 10.000 m³ - DMT de 2.400 a 2.700 m</t>
  </si>
  <si>
    <t>Dragagem de areia grossa com draga hopper - capacidade da cisterna de 10.000 m³ - DMT de 2.700 a 3.000 m</t>
  </si>
  <si>
    <t>Dragagem de areia grossa com draga hopper - capacidade da cisterna de 10.000 m³ - DMT de 3.000 m</t>
  </si>
  <si>
    <t>Dragagem de areia grossa com draga hopper - capacidade da cisterna de 15.000 m³ - DMT de 1.500 a 1.800 m</t>
  </si>
  <si>
    <t>Dragagem de areia grossa com draga hopper - capacidade da cisterna de 15.000 m³ - DMT de 1.800 a 2.100 m</t>
  </si>
  <si>
    <t>Dragagem de areia grossa com draga hopper - capacidade da cisterna de 15.000 m³ - DMT de 2.100 a 2.400 m</t>
  </si>
  <si>
    <t>Dragagem de areia grossa com draga hopper - capacidade da cisterna de 15.000 m³ - DMT de 2.400 a 2.700 m</t>
  </si>
  <si>
    <t>Dragagem de areia grossa com draga hopper - capacidade da cisterna de 15.000 m³ - DMT de 2.700 a 3.000 m</t>
  </si>
  <si>
    <t>Dragagem de areia grossa com draga hopper - capacidade da cisterna de 15.000 m³ - DMT de 3.000 m</t>
  </si>
  <si>
    <t>Dragagem de areia grossa com draga hopper - capacidade da cisterna de 2.000 m³ - DMT de 1.500 a 1.800 m</t>
  </si>
  <si>
    <t>Dragagem de areia grossa com draga hopper - capacidade da cisterna de 2.000 m³ - DMT de 1.800 a 2.100 m</t>
  </si>
  <si>
    <t>Dragagem de areia grossa com draga hopper - capacidade da cisterna de 2.000 m³ - DMT de 2.100 a 2.400 m</t>
  </si>
  <si>
    <t>Dragagem de areia grossa com draga hopper - capacidade da cisterna de 2.000 m³ - DMT de 2.400 a 2.700 m</t>
  </si>
  <si>
    <t>Dragagem de areia grossa com draga hopper - capacidade da cisterna de 2.000 m³ - DMT de 2.700 a 3.000 m</t>
  </si>
  <si>
    <t>Dragagem de areia grossa com draga hopper - capacidade da cisterna de 2.000 m³ - DMT de 3.000 m</t>
  </si>
  <si>
    <t>Dragagem de areia grossa com draga hopper - capacidade da cisterna de 20.000 m³ - DMT de 1.500 a 1.800 m</t>
  </si>
  <si>
    <t>Dragagem de areia grossa com draga hopper - capacidade da cisterna de 20.000 m³ - DMT de 1.800 a 2.100 m</t>
  </si>
  <si>
    <t>Dragagem de areia grossa com draga hopper - capacidade da cisterna de 20.000 m³ - DMT de 2.100 a 2.400 m</t>
  </si>
  <si>
    <t>Dragagem de areia grossa com draga hopper - capacidade da cisterna de 20.000 m³ - DMT de 2.400 a 2.700 m</t>
  </si>
  <si>
    <t>Dragagem de areia grossa com draga hopper - capacidade da cisterna de 20.000 m³ - DMT de 2.700 a 3.000 m</t>
  </si>
  <si>
    <t>Dragagem de areia grossa com draga hopper - capacidade da cisterna de 20.000 m³ - DMT de 3.000 m</t>
  </si>
  <si>
    <t>Dragagem de areia grossa com draga hopper - capacidade da cisterna de 3.000 m³ - DMT de 1.500 a 1.800 m</t>
  </si>
  <si>
    <t>Dragagem de areia grossa com draga hopper - capacidade da cisterna de 3.000 m³ - DMT de 1.800 a 2.100 m</t>
  </si>
  <si>
    <t>Dragagem de areia grossa com draga hopper - capacidade da cisterna de 3.000 m³ - DMT de 2.100 a 2.400 m</t>
  </si>
  <si>
    <t>Dragagem de areia grossa com draga hopper - capacidade da cisterna de 3.000 m³ - DMT de 2.400 a 2.700 m</t>
  </si>
  <si>
    <t>Dragagem de areia grossa com draga hopper - capacidade da cisterna de 3.000 m³ - DMT de 2.700 a 3.000 m</t>
  </si>
  <si>
    <t>Dragagem de areia grossa com draga hopper - capacidade da cisterna de 3.000 m³ - DMT de 3.000 m</t>
  </si>
  <si>
    <t>Dragagem de areia grossa com draga hopper - capacidade da cisterna de 4.000 m³ - DMT de 1.500 a 1.800 m</t>
  </si>
  <si>
    <t>Dragagem de areia grossa com draga hopper - capacidade da cisterna de 4.000 m³ - DMT de 1.800 a 2.100 m</t>
  </si>
  <si>
    <t>Dragagem de areia grossa com draga hopper - capacidade da cisterna de 4.000 m³ - DMT de 2.100 a 2.400 m</t>
  </si>
  <si>
    <t>Dragagem de areia grossa com draga hopper - capacidade da cisterna de 4.000 m³ - DMT de 2.400 a 2.700 m</t>
  </si>
  <si>
    <t>Dragagem de areia grossa com draga hopper - capacidade da cisterna de 4.000 m³ - DMT de 2.700 a 3.000 m</t>
  </si>
  <si>
    <t>Dragagem de areia grossa com draga hopper - capacidade da cisterna de 4.000 m³ - DMT de 3.000 m</t>
  </si>
  <si>
    <t>Dragagem de areia grossa com draga hopper - capacidade da cisterna de 5.000 m³ - DMT de 1.500 a 1.800 m</t>
  </si>
  <si>
    <t>Dragagem de areia grossa com draga hopper - capacidade da cisterna de 5.000 m³ - DMT de 1.800 a 2.100 m</t>
  </si>
  <si>
    <t>Dragagem de areia grossa com draga hopper - capacidade da cisterna de 5.000 m³ - DMT de 2.100 a 2.400 m</t>
  </si>
  <si>
    <t>Dragagem de areia grossa com draga hopper - capacidade da cisterna de 5.000 m³ - DMT de 2.400 a 2.700 m</t>
  </si>
  <si>
    <t>Dragagem de areia grossa com draga hopper - capacidade da cisterna de 5.000 m³ - DMT de 2.700 a 3.000 m</t>
  </si>
  <si>
    <t>Dragagem de areia grossa com draga hopper - capacidade da cisterna de 5.000 m³ - DMT de 3.000 m</t>
  </si>
  <si>
    <t>Dragagem de areia grossa com draga hopper - capacidade da cisterna de 750 m³ - DMT de 1.500 a 1.800 m</t>
  </si>
  <si>
    <t>Dragagem de areia grossa com draga hopper - capacidade da cisterna de 750 m³ - DMT de 1.800 a 2.100 m</t>
  </si>
  <si>
    <t>Dragagem de areia grossa com draga hopper - capacidade da cisterna de 750 m³ - DMT de 2.100 a 2.400 m</t>
  </si>
  <si>
    <t>Dragagem de areia grossa com draga hopper - capacidade da cisterna de 750 m³ - DMT de 2.400 a 2.700 m</t>
  </si>
  <si>
    <t>Dragagem de areia grossa com draga hopper - capacidade da cisterna de 750 m³ - DMT de 2.700 a 3.000 m</t>
  </si>
  <si>
    <t>Dragagem de areia grossa com draga hopper - capacidade da cisterna de 750 m³ - DMT de 3.000 m</t>
  </si>
  <si>
    <t>Dragagem de areia média com draga de sucção e recalque - bomba de 1.350 kW e cortador de 170 kW - distância de recalque de 1.100 a 1.300 m</t>
  </si>
  <si>
    <t>Dragagem de areia média com draga de sucção e recalque - bomba de 1.350 kW e cortador de 170 kW - distância de recalque de 1.300 a 1.500 m</t>
  </si>
  <si>
    <t>Dragagem de areia média com draga de sucção e recalque - bomba de 1.350 kW e cortador de 170 kW - distância de recalque de 1.500 a 1.700 m</t>
  </si>
  <si>
    <t>Dragagem de areia média com draga de sucção e recalque - bomba de 1.350 kW e cortador de 170 kW - distância de recalque de 1.700 a 1.900 m</t>
  </si>
  <si>
    <t>Dragagem de areia média com draga de sucção e recalque - bomba de 1.350 kW e cortador de 170 kW - distância de recalque de 1.900 a 2.100 m</t>
  </si>
  <si>
    <t>Dragagem de areia média com draga de sucção e recalque - bomba de 1.350 kW e cortador de 170 kW - distância de recalque de 2.100 a 2.300 m</t>
  </si>
  <si>
    <t>Dragagem de areia média com draga de sucção e recalque - bomba de 1.350 kW e cortador de 170 kW - distância de recalque de 2.300 a 2.500 m</t>
  </si>
  <si>
    <t>Dragagem de areia média com draga de sucção e recalque - bomba de 1.350 kW e cortador de 170 kW - distância de recalque de 2.500 a 2.700 m</t>
  </si>
  <si>
    <t>Dragagem de areia média com draga de sucção e recalque - bomba de 1.350 kW e cortador de 170 kW - distância de recalque de 2.700 a 2.900 m</t>
  </si>
  <si>
    <t>Dragagem de areia média com draga de sucção e recalque - bomba de 1.350 kW e cortador de 170 kW - distância de recalque de 2.900 a 3.100 m</t>
  </si>
  <si>
    <t>Dragagem de areia média com draga de sucção e recalque - bomba de 1.350 kW e cortador de 170 kW - distância de recalque de 3.100 a 3.300 m</t>
  </si>
  <si>
    <t>Dragagem de areia média com draga de sucção e recalque - bomba de 1.350 kW e cortador de 170 kW - distância de recalque de 3.300 a 3.500 m</t>
  </si>
  <si>
    <t>Dragagem de areia média com draga de sucção e recalque - bomba de 1.350 kW e cortador de 170 kW - distância de recalque de 3.500 a 3.700 m</t>
  </si>
  <si>
    <t>Dragagem de areia média com draga de sucção e recalque - bomba de 1.350 kW e cortador de 170 kW - distância de recalque de 3.700 a 3.900 m</t>
  </si>
  <si>
    <t>Dragagem de areia média com draga de sucção e recalque - bomba de 1.350 kW e cortador de 170 kW - distância de recalque de 3.900 a 4.100 m</t>
  </si>
  <si>
    <t>Dragagem de areia média com draga de sucção e recalque - bomba de 1.350 kW e cortador de 170 kW - distância de recalque de 4.100 a 4.300 m</t>
  </si>
  <si>
    <t>Dragagem de areia média com draga de sucção e recalque - bomba de 1.350 kW e cortador de 170 kW - distância de recalque de 4.300 a 4.500 m</t>
  </si>
  <si>
    <t>Dragagem de areia média com draga de sucção e recalque - bomba de 1.350 kW e cortador de 170 kW - distância de recalque de 4.500 a 4.700 m</t>
  </si>
  <si>
    <t>Dragagem de areia média com draga de sucção e recalque - bomba de 1.350 kW e cortador de 170 kW - distância de recalque de 4.700 a 4.900 m</t>
  </si>
  <si>
    <t>Dragagem de areia média com draga de sucção e recalque - bomba de 1.350 kW e cortador de 170 kW - distância de recalque de 4.900 a 5.100 m</t>
  </si>
  <si>
    <t>Dragagem de areia média com draga de sucção e recalque - bomba de 1.350 kW e cortador de 170 kW - distância de recalque de 5.100 a 5.300 m</t>
  </si>
  <si>
    <t>Dragagem de areia média com draga de sucção e recalque - bomba de 1.350 kW e cortador de 170 kW - distância de recalque de 5.300 a 5.500 m</t>
  </si>
  <si>
    <t>Dragagem de areia média com draga de sucção e recalque - bomba de 1.350 kW e cortador de 170 kW - distância de recalque de 5.500 a 5.700 m</t>
  </si>
  <si>
    <t>Dragagem de areia média com draga de sucção e recalque - bomba de 1.350 kW e cortador de 170 kW - distância de recalque de 5.700 a 5.900 m</t>
  </si>
  <si>
    <t>Dragagem de areia média com draga de sucção e recalque - bomba de 1.350 kW e cortador de 170 kW - distância de recalque de 5.900 a 6.100 m</t>
  </si>
  <si>
    <t>Dragagem de areia média com draga de sucção e recalque - bomba de 1.350 kW e cortador de 170 kW - distância de recalque de 500 a 700 m</t>
  </si>
  <si>
    <t>Dragagem de areia média com draga de sucção e recalque - bomba de 1.350 kW e cortador de 170 kW - distância de recalque de 6.100 a 6.300 m</t>
  </si>
  <si>
    <t>Dragagem de areia média com draga de sucção e recalque - bomba de 1.350 kW e cortador de 170 kW - distância de recalque de 6.300 a 6.500 m</t>
  </si>
  <si>
    <t>Dragagem de areia média com draga de sucção e recalque - bomba de 1.350 kW e cortador de 170 kW - distância de recalque de 6.500 a 6.700 m</t>
  </si>
  <si>
    <t>Dragagem de areia média com draga de sucção e recalque - bomba de 1.350 kW e cortador de 170 kW - distância de recalque de 6.700 a 6.900 m</t>
  </si>
  <si>
    <t>Dragagem de areia média com draga de sucção e recalque - bomba de 1.350 kW e cortador de 170 kW - distância de recalque de 6.900 a 7.100 m</t>
  </si>
  <si>
    <t>Dragagem de areia média com draga de sucção e recalque - bomba de 1.350 kW e cortador de 170 kW - distância de recalque de 7.100 a 7.300 m</t>
  </si>
  <si>
    <t>Dragagem de areia média com draga de sucção e recalque - bomba de 1.350 kW e cortador de 170 kW - distância de recalque de 7.300 a 7.500 m</t>
  </si>
  <si>
    <t>Dragagem de areia média com draga de sucção e recalque - bomba de 1.350 kW e cortador de 170 kW - distância de recalque de 7.500 a 7.700 m</t>
  </si>
  <si>
    <t>Dragagem de areia média com draga de sucção e recalque - bomba de 1.350 kW e cortador de 170 kW - distância de recalque de 7.700 a 7.900 m</t>
  </si>
  <si>
    <t>Dragagem de areia média com draga de sucção e recalque - bomba de 1.350 kW e cortador de 170 kW - distância de recalque de 700 a 900 m</t>
  </si>
  <si>
    <t>Dragagem de areia média com draga de sucção e recalque - bomba de 1.350 kW e cortador de 170 kW - distância de recalque de 900 a 1.100 m</t>
  </si>
  <si>
    <t>Dragagem de areia média com draga de sucção e recalque - bomba de 1.350 kW e cortador de 170 kW - distância de recalque de até 500 m</t>
  </si>
  <si>
    <t>Dragagem de areia média com draga de sucção e recalque - bomba de 294 kW e cortador de 30 kW - distância de recalque de 1.100 a 1.300 m</t>
  </si>
  <si>
    <t>Dragagem de areia média com draga de sucção e recalque - bomba de 294 kW e cortador de 30 kW - distância de recalque de 1.300 a 1.500 m</t>
  </si>
  <si>
    <t>Dragagem de areia média com draga de sucção e recalque - bomba de 294 kW e cortador de 30 kW - distância de recalque de 1.500 a 1.700 m</t>
  </si>
  <si>
    <t>Dragagem de areia média com draga de sucção e recalque - bomba de 294 kW e cortador de 30 kW - distância de recalque de 1.700 a 1.900 m</t>
  </si>
  <si>
    <t>Dragagem de areia média com draga de sucção e recalque - bomba de 294 kW e cortador de 30 kW - distância de recalque de 1.900 a 2.100 m</t>
  </si>
  <si>
    <t>Dragagem de areia média com draga de sucção e recalque - bomba de 294 kW e cortador de 30 kW - distância de recalque de 2.100 a 2.300 m</t>
  </si>
  <si>
    <t>Dragagem de areia média com draga de sucção e recalque - bomba de 294 kW e cortador de 30 kW - distância de recalque de 2.300 a 2.500 m</t>
  </si>
  <si>
    <t>Dragagem de areia média com draga de sucção e recalque - bomba de 294 kW e cortador de 30 kW - distância de recalque de 2.500 a 2.700 m</t>
  </si>
  <si>
    <t>Dragagem de areia média com draga de sucção e recalque - bomba de 294 kW e cortador de 30 kW - distância de recalque de 2.700 a 2.900 m</t>
  </si>
  <si>
    <t>Dragagem de areia média com draga de sucção e recalque - bomba de 294 kW e cortador de 30 kW - distância de recalque de 2.900 a 3.100 m</t>
  </si>
  <si>
    <t>Dragagem de areia média com draga de sucção e recalque - bomba de 294 kW e cortador de 30 kW - distância de recalque de 3.100 a 3.300 m</t>
  </si>
  <si>
    <t>Dragagem de areia média com draga de sucção e recalque - bomba de 294 kW e cortador de 30 kW - distância de recalque de 3.300 a 3.500 m</t>
  </si>
  <si>
    <t>Dragagem de areia média com draga de sucção e recalque - bomba de 294 kW e cortador de 30 kW - distância de recalque de 500 a 700 m</t>
  </si>
  <si>
    <t>Dragagem de areia média com draga de sucção e recalque - bomba de 294 kW e cortador de 30 kW - distância de recalque de 700 a 900 m</t>
  </si>
  <si>
    <t>Dragagem de areia média com draga de sucção e recalque - bomba de 294 kW e cortador de 30 kW - distância de recalque de 900 a 1.100 m</t>
  </si>
  <si>
    <t>Dragagem de areia média com draga de sucção e recalque - bomba de 294 kW e cortador de 30 kW - distância de recalque de até 500 m</t>
  </si>
  <si>
    <t>Dragagem de areia média com draga de sucção e recalque - bomba de 483 kW e cortador de 55 kW - distância de recalque de 1.100 a 1.300 m</t>
  </si>
  <si>
    <t>Dragagem de areia média com draga de sucção e recalque - bomba de 483 kW e cortador de 55 kW - distância de recalque de 1.300 a 1.500 m</t>
  </si>
  <si>
    <t>Dragagem de areia média com draga de sucção e recalque - bomba de 483 kW e cortador de 55 kW - distância de recalque de 1.500 a 1.700 m</t>
  </si>
  <si>
    <t>Dragagem de areia média com draga de sucção e recalque - bomba de 483 kW e cortador de 55 kW - distância de recalque de 1.700 a 1.900 m</t>
  </si>
  <si>
    <t>Dragagem de areia média com draga de sucção e recalque - bomba de 483 kW e cortador de 55 kW - distância de recalque de 1.900 a 2.100 m</t>
  </si>
  <si>
    <t>Dragagem de areia média com draga de sucção e recalque - bomba de 483 kW e cortador de 55 kW - distância de recalque de 2.100 a 2.300 m</t>
  </si>
  <si>
    <t>Dragagem de areia média com draga de sucção e recalque - bomba de 483 kW e cortador de 55 kW - distância de recalque de 2.300 a 2.500 m</t>
  </si>
  <si>
    <t>Dragagem de areia média com draga de sucção e recalque - bomba de 483 kW e cortador de 55 kW - distância de recalque de 2.500 a 2.700 m</t>
  </si>
  <si>
    <t>Dragagem de areia média com draga de sucção e recalque - bomba de 483 kW e cortador de 55 kW - distância de recalque de 2.700 a 2.900 m</t>
  </si>
  <si>
    <t>Dragagem de areia média com draga de sucção e recalque - bomba de 483 kW e cortador de 55 kW - distância de recalque de 2.900 a 3.100 m</t>
  </si>
  <si>
    <t>Dragagem de areia média com draga de sucção e recalque - bomba de 483 kW e cortador de 55 kW - distância de recalque de 3.100 a 3.300 m</t>
  </si>
  <si>
    <t>Dragagem de areia média com draga de sucção e recalque - bomba de 483 kW e cortador de 55 kW - distância de recalque de 3.300 a 3.500 m</t>
  </si>
  <si>
    <t>Dragagem de areia média com draga de sucção e recalque - bomba de 483 kW e cortador de 55 kW - distância de recalque de 3.500 a 3.700 m</t>
  </si>
  <si>
    <t>Dragagem de areia média com draga de sucção e recalque - bomba de 483 kW e cortador de 55 kW - distância de recalque de 3.700 a 3.900 m</t>
  </si>
  <si>
    <t>Dragagem de areia média com draga de sucção e recalque - bomba de 483 kW e cortador de 55 kW - distância de recalque de 3.900 a 4.100 m</t>
  </si>
  <si>
    <t>Dragagem de areia média com draga de sucção e recalque - bomba de 483 kW e cortador de 55 kW - distância de recalque de 4.100 a 4.300 m</t>
  </si>
  <si>
    <t>Dragagem de areia média com draga de sucção e recalque - bomba de 483 kW e cortador de 55 kW - distância de recalque de 4.300 a 4.500 m</t>
  </si>
  <si>
    <t>Dragagem de areia média com draga de sucção e recalque - bomba de 483 kW e cortador de 55 kW - distância de recalque de 4.500 a 4.700 m</t>
  </si>
  <si>
    <t>Dragagem de areia média com draga de sucção e recalque - bomba de 483 kW e cortador de 55 kW - distância de recalque de 4.700 a 4.900 m</t>
  </si>
  <si>
    <t>Dragagem de areia média com draga de sucção e recalque - bomba de 483 kW e cortador de 55 kW - distância de recalque de 4.900 a 5.100 m</t>
  </si>
  <si>
    <t>Dragagem de areia média com draga de sucção e recalque - bomba de 483 kW e cortador de 55 kW - distância de recalque de 500 a 700 m</t>
  </si>
  <si>
    <t>Dragagem de areia média com draga de sucção e recalque - bomba de 483 kW e cortador de 55 kW - distância de recalque de 700 a 900 m</t>
  </si>
  <si>
    <t>Dragagem de areia média com draga de sucção e recalque - bomba de 483 kW e cortador de 55 kW - distância de recalque de 900 a 1.100 m</t>
  </si>
  <si>
    <t>Dragagem de areia média com draga de sucção e recalque - bomba de 483 kW e cortador de 55 kW - distância de recalque de até 500 m</t>
  </si>
  <si>
    <t>Dragagem de areia média com draga de sucção e recalque - bomba de 746 kW e cortador de 110 kW - distância de recalque de 1.100 a 1.300 m</t>
  </si>
  <si>
    <t>Dragagem de areia média com draga de sucção e recalque - bomba de 746 kW e cortador de 110 kW - distância de recalque de 1.300 a 1.500 m</t>
  </si>
  <si>
    <t>Dragagem de areia média com draga de sucção e recalque - bomba de 746 kW e cortador de 110 kW - distância de recalque de 1.500 a 1.700 m</t>
  </si>
  <si>
    <t>Dragagem de areia média com draga de sucção e recalque - bomba de 746 kW e cortador de 110 kW - distância de recalque de 1.700 a 1.900 m</t>
  </si>
  <si>
    <t>Dragagem de areia média com draga de sucção e recalque - bomba de 746 kW e cortador de 110 kW - distância de recalque de 1.900 a 2.100 m</t>
  </si>
  <si>
    <t>Dragagem de areia média com draga de sucção e recalque - bomba de 746 kW e cortador de 110 kW - distância de recalque de 2.100 a 2.300 m</t>
  </si>
  <si>
    <t>Dragagem de areia média com draga de sucção e recalque - bomba de 746 kW e cortador de 110 kW - distância de recalque de 2.300 a 2.500 m</t>
  </si>
  <si>
    <t>Dragagem de areia média com draga de sucção e recalque - bomba de 746 kW e cortador de 110 kW - distância de recalque de 2.500 a 2.700 m</t>
  </si>
  <si>
    <t>Dragagem de areia média com draga de sucção e recalque - bomba de 746 kW e cortador de 110 kW - distância de recalque de 2.700 a 2.900 m</t>
  </si>
  <si>
    <t>Dragagem de areia média com draga de sucção e recalque - bomba de 746 kW e cortador de 110 kW - distância de recalque de 2.900 a 3.100 m</t>
  </si>
  <si>
    <t>Dragagem de areia média com draga de sucção e recalque - bomba de 746 kW e cortador de 110 kW - distância de recalque de 3.100 a 3.300 m</t>
  </si>
  <si>
    <t>Dragagem de areia média com draga de sucção e recalque - bomba de 746 kW e cortador de 110 kW - distância de recalque de 3.300 a 3.500 m</t>
  </si>
  <si>
    <t>Dragagem de areia média com draga de sucção e recalque - bomba de 746 kW e cortador de 110 kW - distância de recalque de 3.500 a 3.700 m</t>
  </si>
  <si>
    <t>Dragagem de areia média com draga de sucção e recalque - bomba de 746 kW e cortador de 110 kW - distância de recalque de 3.700 a 3.900 m</t>
  </si>
  <si>
    <t>Dragagem de areia média com draga de sucção e recalque - bomba de 746 kW e cortador de 110 kW - distância de recalque de 3.900 a 4.100 m</t>
  </si>
  <si>
    <t>Dragagem de areia média com draga de sucção e recalque - bomba de 746 kW e cortador de 110 kW - distância de recalque de 4.100 a 4.300 m</t>
  </si>
  <si>
    <t>Dragagem de areia média com draga de sucção e recalque - bomba de 746 kW e cortador de 110 kW - distância de recalque de 4.300 a 4.500 m</t>
  </si>
  <si>
    <t>Dragagem de areia média com draga de sucção e recalque - bomba de 746 kW e cortador de 110 kW - distância de recalque de 4.500 a 4.700 m</t>
  </si>
  <si>
    <t>Dragagem de areia média com draga de sucção e recalque - bomba de 746 kW e cortador de 110 kW - distância de recalque de 4.700 a 4.900 m</t>
  </si>
  <si>
    <t>Dragagem de areia média com draga de sucção e recalque - bomba de 746 kW e cortador de 110 kW - distância de recalque de 4.900 a 5.100 m</t>
  </si>
  <si>
    <t>Dragagem de areia média com draga de sucção e recalque - bomba de 746 kW e cortador de 110 kW - distância de recalque de 5.100 a 5.300 m</t>
  </si>
  <si>
    <t>Dragagem de areia média com draga de sucção e recalque - bomba de 746 kW e cortador de 110 kW - distância de recalque de 5.300 a 5.500 m</t>
  </si>
  <si>
    <t>Dragagem de areia média com draga de sucção e recalque - bomba de 746 kW e cortador de 110 kW - distância de recalque de 5.500 a 5.700 m</t>
  </si>
  <si>
    <t>Dragagem de areia média com draga de sucção e recalque - bomba de 746 kW e cortador de 110 kW - distância de recalque de 5.700 a 5.900 m</t>
  </si>
  <si>
    <t>Dragagem de areia média com draga de sucção e recalque - bomba de 746 kW e cortador de 110 kW - distância de recalque de 5.900 a 6.100 m</t>
  </si>
  <si>
    <t>Dragagem de areia média com draga de sucção e recalque - bomba de 746 kW e cortador de 110 kW - distância de recalque de 500 a 700 m</t>
  </si>
  <si>
    <t>Dragagem de areia média com draga de sucção e recalque - bomba de 746 kW e cortador de 110 kW - distância de recalque de 700 a 900 m</t>
  </si>
  <si>
    <t>Dragagem de areia média com draga de sucção e recalque - bomba de 746 kW e cortador de 110 kW - distância de recalque de 900 a 1.100 m</t>
  </si>
  <si>
    <t>Dragagem de areia média com draga de sucção e recalque - bomba de 746 kW e cortador de 110 kW - distância de recalque de até 500 m</t>
  </si>
  <si>
    <t>Dragagem de areia média com draga hopper - capacidade da cisterna de 1.000 m³ - DMT de 1.500 a 1.800 m</t>
  </si>
  <si>
    <t>Dragagem de areia média com draga hopper - capacidade da cisterna de 1.000 m³ - DMT de 1.800 a 2.100 m</t>
  </si>
  <si>
    <t>Dragagem de areia média com draga hopper - capacidade da cisterna de 1.000 m³ - DMT de 2.100 a 2.400 m</t>
  </si>
  <si>
    <t>Dragagem de areia média com draga hopper - capacidade da cisterna de 1.000 m³ - DMT de 2.400 a 2.700 m</t>
  </si>
  <si>
    <t>Dragagem de areia média com draga hopper - capacidade da cisterna de 1.000 m³ - DMT de 2.700 a 3.000 m</t>
  </si>
  <si>
    <t>Dragagem de areia média com draga hopper - capacidade da cisterna de 1.000 m³ - DMT de 3.000 m</t>
  </si>
  <si>
    <t>Dragagem de areia média com draga hopper - capacidade da cisterna de 10.000 m³ - DMT de 1.500 a 1.800 m</t>
  </si>
  <si>
    <t>Dragagem de areia média com draga hopper - capacidade da cisterna de 10.000 m³ - DMT de 1.800 a 2.100 m</t>
  </si>
  <si>
    <t>Dragagem de areia média com draga hopper - capacidade da cisterna de 10.000 m³ - DMT de 2.100 a 2.400 m</t>
  </si>
  <si>
    <t>Dragagem de areia média com draga hopper - capacidade da cisterna de 10.000 m³ - DMT de 2.400 a 2.700 m</t>
  </si>
  <si>
    <t>Dragagem de areia média com draga hopper - capacidade da cisterna de 10.000 m³ - DMT de 2.700 a 3.000 m</t>
  </si>
  <si>
    <t>Dragagem de areia média com draga hopper - capacidade da cisterna de 10.000 m³ - DMT de 3.000 m</t>
  </si>
  <si>
    <t>Dragagem de areia média com draga hopper - capacidade da cisterna de 15.000 m³ - DMT de 1.500 a 1.800 m</t>
  </si>
  <si>
    <t>Dragagem de areia média com draga hopper - capacidade da cisterna de 15.000 m³ - DMT de 1.800 a 2.100 m</t>
  </si>
  <si>
    <t>Dragagem de areia média com draga hopper - capacidade da cisterna de 15.000 m³ - DMT de 2.100 a 2.400 m</t>
  </si>
  <si>
    <t>Dragagem de areia média com draga hopper - capacidade da cisterna de 15.000 m³ - DMT de 2.400 a 2.700 m</t>
  </si>
  <si>
    <t>Dragagem de areia média com draga hopper - capacidade da cisterna de 15.000 m³ - DMT de 2.700 a 3.000 m</t>
  </si>
  <si>
    <t>Dragagem de areia média com draga hopper - capacidade da cisterna de 15.000 m³ - DMT de 3.000 m</t>
  </si>
  <si>
    <t>Dragagem de areia média com draga hopper - capacidade da cisterna de 2.000 m³ - DMT de 1.500 a 1.800 m</t>
  </si>
  <si>
    <t>Dragagem de areia média com draga hopper - capacidade da cisterna de 2.000 m³ - DMT de 1.800 a 2.100 m</t>
  </si>
  <si>
    <t>Dragagem de areia média com draga hopper - capacidade da cisterna de 2.000 m³ - DMT de 2.100 a 2.400 m</t>
  </si>
  <si>
    <t>Dragagem de areia média com draga hopper - capacidade da cisterna de 2.000 m³ - DMT de 2.400 a 2.700 m</t>
  </si>
  <si>
    <t>Dragagem de areia média com draga hopper - capacidade da cisterna de 2.000 m³ - DMT de 2.700 a 3.000 m</t>
  </si>
  <si>
    <t>Dragagem de areia média com draga hopper - capacidade da cisterna de 2.000 m³ - DMT de 3.000 m</t>
  </si>
  <si>
    <t>Dragagem de areia média com draga hopper - capacidade da cisterna de 20.000 m³ - DMT de 1.500 a 1.800 m</t>
  </si>
  <si>
    <t>Dragagem de areia média com draga hopper - capacidade da cisterna de 20.000 m³ - DMT de 1.800 a 2.100 m</t>
  </si>
  <si>
    <t>Dragagem de areia média com draga hopper - capacidade da cisterna de 20.000 m³ - DMT de 2.100 a 2.400 m</t>
  </si>
  <si>
    <t>Dragagem de areia média com draga hopper - capacidade da cisterna de 20.000 m³ - DMT de 2.400 a 2.700 m</t>
  </si>
  <si>
    <t>Dragagem de areia média com draga hopper - capacidade da cisterna de 20.000 m³ - DMT de 2.700 a 3.000 m</t>
  </si>
  <si>
    <t>Dragagem de areia média com draga hopper - capacidade da cisterna de 20.000 m³ - DMT de 3.000 m</t>
  </si>
  <si>
    <t>Dragagem de areia média com draga hopper - capacidade da cisterna de 3.000 m³ - DMT de 1.500 a 1.800 m</t>
  </si>
  <si>
    <t>Dragagem de areia média com draga hopper - capacidade da cisterna de 3.000 m³ - DMT de 1.800 a 2.100 m</t>
  </si>
  <si>
    <t>Dragagem de areia média com draga hopper - capacidade da cisterna de 3.000 m³ - DMT de 2.100 a 2.400 m</t>
  </si>
  <si>
    <t>Dragagem de areia média com draga hopper - capacidade da cisterna de 3.000 m³ - DMT de 2.400 a 2.700 m</t>
  </si>
  <si>
    <t>Dragagem de areia média com draga hopper - capacidade da cisterna de 3.000 m³ - DMT de 2.700 a 3.000 m</t>
  </si>
  <si>
    <t>Dragagem de areia média com draga hopper - capacidade da cisterna de 3.000 m³ - DMT de 3.000 m</t>
  </si>
  <si>
    <t>Dragagem de areia média com draga hopper - capacidade da cisterna de 4.000 m³ - DMT de 1.500 a 1.800 m</t>
  </si>
  <si>
    <t>Dragagem de areia média com draga hopper - capacidade da cisterna de 4.000 m³ - DMT de 1.800 a 2.100 m</t>
  </si>
  <si>
    <t>Dragagem de areia média com draga hopper - capacidade da cisterna de 4.000 m³ - DMT de 2.100 a 2.400 m</t>
  </si>
  <si>
    <t>Dragagem de areia média com draga hopper - capacidade da cisterna de 4.000 m³ - DMT de 2.400 a 2.700 m</t>
  </si>
  <si>
    <t>Dragagem de areia média com draga hopper - capacidade da cisterna de 4.000 m³ - DMT de 2.700 a 3.000 m</t>
  </si>
  <si>
    <t>Dragagem de areia média com draga hopper - capacidade da cisterna de 4.000 m³ - DMT de 3.000 m</t>
  </si>
  <si>
    <t>Dragagem de areia média com draga hopper - capacidade da cisterna de 5.000 m³ - DMT de 1.500 a 1.800 m</t>
  </si>
  <si>
    <t>Dragagem de areia média com draga hopper - capacidade da cisterna de 5.000 m³ - DMT de 1.800 a 2.100 m</t>
  </si>
  <si>
    <t>Dragagem de areia média com draga hopper - capacidade da cisterna de 5.000 m³ - DMT de 2.100 a 2.400 m</t>
  </si>
  <si>
    <t>Dragagem de areia média com draga hopper - capacidade da cisterna de 5.000 m³ - DMT de 2.400 a 2.700 m</t>
  </si>
  <si>
    <t>Dragagem de areia média com draga hopper - capacidade da cisterna de 5.000 m³ - DMT de 2.700 a 3.000 m</t>
  </si>
  <si>
    <t>Dragagem de areia média com draga hopper - capacidade da cisterna de 5.000 m³ - DMT de 3.000 m</t>
  </si>
  <si>
    <t>Dragagem de areia média com draga hopper - capacidade da cisterna de 750 m³ - DMT de 1.500 a 1.800 m</t>
  </si>
  <si>
    <t>Dragagem de areia média com draga hopper - capacidade da cisterna de 750 m³ - DMT de 1.800 a 2.100 m</t>
  </si>
  <si>
    <t>Dragagem de areia média com draga hopper - capacidade da cisterna de 750 m³ - DMT de 2.100 a 2.400 m</t>
  </si>
  <si>
    <t>Dragagem de areia média com draga hopper - capacidade da cisterna de 750 m³ - DMT de 2.400 a 2.700 m</t>
  </si>
  <si>
    <t>Dragagem de areia média com draga hopper - capacidade da cisterna de 750 m³ - DMT de 2.700 a 3.000 m</t>
  </si>
  <si>
    <t>Dragagem de areia média com draga hopper - capacidade da cisterna de 750 m³ - DMT de 3.000 m</t>
  </si>
  <si>
    <t>Dragagem de cascalho com draga de sucção e recalque - bomba de 1.350 kW e cortador de 170 kW - distância de recalque de 1.100 a 1.300 m</t>
  </si>
  <si>
    <t>Dragagem de cascalho com draga de sucção e recalque - bomba de 1.350 kW e cortador de 170 kW - distância de recalque de 1.300 a 1.500 m</t>
  </si>
  <si>
    <t>Dragagem de cascalho com draga de sucção e recalque - bomba de 1.350 kW e cortador de 170 kW - distância de recalque de 1.500 a 1.700 m</t>
  </si>
  <si>
    <t>Dragagem de cascalho com draga de sucção e recalque - bomba de 1.350 kW e cortador de 170 kW - distância de recalque de 1.700 a 1.900 m</t>
  </si>
  <si>
    <t>Dragagem de cascalho com draga de sucção e recalque - bomba de 1.350 kW e cortador de 170 kW - distância de recalque de 1.900 a 2.100 m</t>
  </si>
  <si>
    <t>Dragagem de cascalho com draga de sucção e recalque - bomba de 1.350 kW e cortador de 170 kW - distância de recalque de 2.100 a 2.300 m</t>
  </si>
  <si>
    <t>Dragagem de cascalho com draga de sucção e recalque - bomba de 1.350 kW e cortador de 170 kW - distância de recalque de 500 a 700 m</t>
  </si>
  <si>
    <t>Dragagem de cascalho com draga de sucção e recalque - bomba de 1.350 kW e cortador de 170 kW - distância de recalque de 700 a 900 m</t>
  </si>
  <si>
    <t>Dragagem de cascalho com draga de sucção e recalque - bomba de 1.350 kW e cortador de 170 kW - distância de recalque de 900 a 1.100 m</t>
  </si>
  <si>
    <t>Dragagem de cascalho com draga de sucção e recalque - bomba de 1.350 kW e cortador de 170 kW - distância de recalque de até 500 m</t>
  </si>
  <si>
    <t>Dragagem de cascalho com draga de sucção e recalque - bomba de 294 kW e cortador de 30 kW - distância de recalque de 1.100 a 1.300 m</t>
  </si>
  <si>
    <t>Dragagem de cascalho com draga de sucção e recalque - bomba de 294 kW e cortador de 30 kW - distância de recalque de 1.300 a 1.500 m</t>
  </si>
  <si>
    <t>Dragagem de cascalho com draga de sucção e recalque - bomba de 294 kW e cortador de 30 kW - distância de recalque de 500 a 700 m</t>
  </si>
  <si>
    <t>Dragagem de cascalho com draga de sucção e recalque - bomba de 294 kW e cortador de 30 kW - distância de recalque de 700 a 900 m</t>
  </si>
  <si>
    <t>Dragagem de cascalho com draga de sucção e recalque - bomba de 294 kW e cortador de 30 kW - distância de recalque de 900 a 1.100 m</t>
  </si>
  <si>
    <t>Dragagem de cascalho com draga de sucção e recalque - bomba de 294 kW e cortador de 30 kW - distância de recalque de até 500 m</t>
  </si>
  <si>
    <t>Dragagem de cascalho com draga de sucção e recalque - bomba de 483 kW e cortador de 55 kW - distância de recalque até 500 m</t>
  </si>
  <si>
    <t>Dragagem de cascalho com draga de sucção e recalque - bomba de 483 kW e cortador de 55 kW - distância de recalque de 1.100 a 1.300 m</t>
  </si>
  <si>
    <t>Dragagem de cascalho com draga de sucção e recalque - bomba de 483 kW e cortador de 55 kW - distância de recalque de 1.300 a 1.500 m</t>
  </si>
  <si>
    <t>Dragagem de cascalho com draga de sucção e recalque - bomba de 483 kW e cortador de 55 kW - distância de recalque de 500 a 700 m</t>
  </si>
  <si>
    <t>Dragagem de cascalho com draga de sucção e recalque - bomba de 483 kW e cortador de 55 kW - distância de recalque de 700 a 900 m</t>
  </si>
  <si>
    <t>Dragagem de cascalho com draga de sucção e recalque - bomba de 483 kW e cortador de 55 kW - distância de recalque de 900 a 1.100 m</t>
  </si>
  <si>
    <t>Dragagem de cascalho com draga de sucção e recalque - bomba de 746 kW e cortador de 110 kW - distância de recalque de 1.100 a 1.300 m</t>
  </si>
  <si>
    <t>Dragagem de cascalho com draga de sucção e recalque - bomba de 746 kW e cortador de 110 kW - distância de recalque de 1.300 a 1.500 m</t>
  </si>
  <si>
    <t>Dragagem de cascalho com draga de sucção e recalque - bomba de 746 kW e cortador de 110 kW - distância de recalque de 1.500 a 1.700 m</t>
  </si>
  <si>
    <t>Dragagem de cascalho com draga de sucção e recalque - bomba de 746 kW e cortador de 110 kW - distância de recalque de 1.700 a 1.900 m</t>
  </si>
  <si>
    <t>Dragagem de cascalho com draga de sucção e recalque - bomba de 746 kW e cortador de 110 kW - distância de recalque de 500 a 700 m</t>
  </si>
  <si>
    <t>Dragagem de cascalho com draga de sucção e recalque - bomba de 746 kW e cortador de 110 kW - distância de recalque de 700 a 900 m</t>
  </si>
  <si>
    <t>Dragagem de cascalho com draga de sucção e recalque - bomba de 746 kW e cortador de 110 kW - distância de recalque de 900 a 1.100 m</t>
  </si>
  <si>
    <t>Dragagem de cascalho com draga de sucção e recalque - bomba de 746 kW e cortador de 110 kW - distância de recalque de até 500 m</t>
  </si>
  <si>
    <t>Dragagem de cascalho com draga hopper - capacidade da cisterna de 1.000 m³ - DMT de 1.500 a 1.800 m</t>
  </si>
  <si>
    <t>Dragagem de cascalho com draga hopper - capacidade da cisterna de 1.000 m³ - DMT de 1.800 a 2.100 m</t>
  </si>
  <si>
    <t>Dragagem de cascalho com draga hopper - capacidade da cisterna de 1.000 m³ - DMT de 2.100 a 2.400 m</t>
  </si>
  <si>
    <t>Dragagem de cascalho com draga hopper - capacidade da cisterna de 1.000 m³ - DMT de 2.400 a 2.700 m</t>
  </si>
  <si>
    <t>Dragagem de cascalho com draga hopper - capacidade da cisterna de 1.000 m³ - DMT de 2.700 a 3.000 m</t>
  </si>
  <si>
    <t>Dragagem de cascalho com draga hopper - capacidade da cisterna de 1.000 m³ - DMT de 3.000 m</t>
  </si>
  <si>
    <t>Dragagem de cascalho com draga hopper - capacidade da cisterna de 10.000 m³ - DMT de 1.500 a 1.800 m</t>
  </si>
  <si>
    <t>Dragagem de cascalho com draga hopper - capacidade da cisterna de 10.000 m³ - DMT de 1.800 a 2.100 m</t>
  </si>
  <si>
    <t>Dragagem de cascalho com draga hopper - capacidade da cisterna de 10.000 m³ - DMT de 2.100 a 2.400 m</t>
  </si>
  <si>
    <t>Dragagem de cascalho com draga hopper - capacidade da cisterna de 10.000 m³ - DMT de 2.400 a 2.700 m</t>
  </si>
  <si>
    <t>Dragagem de cascalho com draga hopper - capacidade da cisterna de 10.000 m³ - DMT de 2.700 a 3.000 m</t>
  </si>
  <si>
    <t>Dragagem de cascalho com draga hopper - capacidade da cisterna de 10.000 m³ - DMT de 3.000 m</t>
  </si>
  <si>
    <t>Dragagem de cascalho com draga hopper - capacidade da cisterna de 15.000 m³ - DMT de 1.500 a 1.800 m</t>
  </si>
  <si>
    <t>Dragagem de cascalho com draga hopper - capacidade da cisterna de 15.000 m³ - DMT de 1.800 a 2.100 m</t>
  </si>
  <si>
    <t>Dragagem de cascalho com draga hopper - capacidade da cisterna de 15.000 m³ - DMT de 2.100 a 2.400 m</t>
  </si>
  <si>
    <t>Dragagem de cascalho com draga hopper - capacidade da cisterna de 15.000 m³ - DMT de 2.400 a 2.700 m</t>
  </si>
  <si>
    <t>Dragagem de cascalho com draga hopper - capacidade da cisterna de 15.000 m³ - DMT de 2.700 a 3.000 m</t>
  </si>
  <si>
    <t>Dragagem de cascalho com draga hopper - capacidade da cisterna de 15.000 m³ - DMT de 3.000 m</t>
  </si>
  <si>
    <t>Dragagem de cascalho com draga hopper - capacidade da cisterna de 2.000 m³ - DMT de 1.500 a 1.800 m</t>
  </si>
  <si>
    <t>Dragagem de cascalho com draga hopper - capacidade da cisterna de 2.000 m³ - DMT de 1.800 a 2.100 m</t>
  </si>
  <si>
    <t>Dragagem de cascalho com draga hopper - capacidade da cisterna de 2.000 m³ - DMT de 2.100 a 2.400 m</t>
  </si>
  <si>
    <t>Dragagem de cascalho com draga hopper - capacidade da cisterna de 2.000 m³ - DMT de 2.400 a 2.700 m</t>
  </si>
  <si>
    <t>Dragagem de cascalho com draga hopper - capacidade da cisterna de 2.000 m³ - DMT de 2.700 a 3.000 m</t>
  </si>
  <si>
    <t>Dragagem de cascalho com draga hopper - capacidade da cisterna de 2.000 m³ - DMT de 3.000 m</t>
  </si>
  <si>
    <t>Dragagem de cascalho com draga hopper - capacidade da cisterna de 20.000 m³ - DMT de 1.500 a 1.800 m</t>
  </si>
  <si>
    <t>Dragagem de cascalho com draga hopper - capacidade da cisterna de 20.000 m³ - DMT de 1.800 a 2.100 m</t>
  </si>
  <si>
    <t>Dragagem de cascalho com draga hopper - capacidade da cisterna de 20.000 m³ - DMT de 2.100 a 2.400 m</t>
  </si>
  <si>
    <t>Dragagem de cascalho com draga hopper - capacidade da cisterna de 20.000 m³ - DMT de 2.400 a 2.700 m</t>
  </si>
  <si>
    <t>Dragagem de cascalho com draga hopper - capacidade da cisterna de 20.000 m³ - DMT de 2.700 a 3.000 m</t>
  </si>
  <si>
    <t>Dragagem de cascalho com draga hopper - capacidade da cisterna de 20.000 m³ - DMT de 3.000 m</t>
  </si>
  <si>
    <t>Dragagem de cascalho com draga hopper - capacidade da cisterna de 3.000 m³ - DMT de 1.500 a 1.800 m</t>
  </si>
  <si>
    <t>Dragagem de cascalho com draga hopper - capacidade da cisterna de 3.000 m³ - DMT de 1.800 a 2.100 m</t>
  </si>
  <si>
    <t>Dragagem de cascalho com draga hopper - capacidade da cisterna de 3.000 m³ - DMT de 2.100 a 2.400 m</t>
  </si>
  <si>
    <t>Dragagem de cascalho com draga hopper - capacidade da cisterna de 3.000 m³ - DMT de 2.400 a 2.700 m</t>
  </si>
  <si>
    <t>Dragagem de cascalho com draga hopper - capacidade da cisterna de 3.000 m³ - DMT de 2.700 a 3.000 m</t>
  </si>
  <si>
    <t>Dragagem de cascalho com draga hopper - capacidade da cisterna de 3.000 m³ - DMT de 3.000 m</t>
  </si>
  <si>
    <t>Dragagem de cascalho com draga hopper - capacidade da cisterna de 4.000 m³ - DMT de 1.500 a 1.800 m</t>
  </si>
  <si>
    <t>Dragagem de cascalho com draga hopper - capacidade da cisterna de 4.000 m³ - DMT de 1.800 a 2.100 m</t>
  </si>
  <si>
    <t>Dragagem de cascalho com draga hopper - capacidade da cisterna de 4.000 m³ - DMT de 2.100 a 2.400 m</t>
  </si>
  <si>
    <t>Dragagem de cascalho com draga hopper - capacidade da cisterna de 4.000 m³ - DMT de 2.400 a 2.700 m</t>
  </si>
  <si>
    <t>Dragagem de cascalho com draga hopper - capacidade da cisterna de 4.000 m³ - DMT de 2.700 a 3.000 m</t>
  </si>
  <si>
    <t>Dragagem de cascalho com draga hopper - capacidade da cisterna de 4.000 m³ - DMT de 3.000 m</t>
  </si>
  <si>
    <t>Dragagem de cascalho com draga hopper - capacidade da cisterna de 5.000 m³ - DMT de 1.500 a 1.800 m</t>
  </si>
  <si>
    <t>Dragagem de cascalho com draga hopper - capacidade da cisterna de 5.000 m³ - DMT de 1.800 a 2.100 m</t>
  </si>
  <si>
    <t>Dragagem de cascalho com draga hopper - capacidade da cisterna de 5.000 m³ - DMT de 2.100 a 2.400 m</t>
  </si>
  <si>
    <t>Dragagem de cascalho com draga hopper - capacidade da cisterna de 5.000 m³ - DMT de 2.400 a 2.700 m</t>
  </si>
  <si>
    <t>Dragagem de cascalho com draga hopper - capacidade da cisterna de 5.000 m³ - DMT de 2.700 a 3.000 m</t>
  </si>
  <si>
    <t>Dragagem de cascalho com draga hopper - capacidade da cisterna de 5.000 m³ - DMT de 3.000 m</t>
  </si>
  <si>
    <t>Dragagem de cascalho com draga hopper - capacidade da cisterna de 750 m³ - DMT de 1.500 a 1.800 m</t>
  </si>
  <si>
    <t>Dragagem de cascalho com draga hopper - capacidade da cisterna de 750 m³ - DMT de 1.800 a 2.100 m</t>
  </si>
  <si>
    <t>Dragagem de cascalho com draga hopper - capacidade da cisterna de 750 m³ - DMT de 2.100 a 2.400 m</t>
  </si>
  <si>
    <t>Dragagem de cascalho com draga hopper - capacidade da cisterna de 750 m³ - DMT de 2.400 a 2.700 m</t>
  </si>
  <si>
    <t>Dragagem de cascalho com draga hopper - capacidade da cisterna de 750 m³ - DMT de 2.700 a 3.000 m</t>
  </si>
  <si>
    <t>Dragagem de cascalho com draga hopper - capacidade da cisterna de 750 m³ - DMT de 3.000 m</t>
  </si>
  <si>
    <t>Dragagem de cascalho fino com draga de sucção e recalque - bomba de 1.350 kW e cortador de 170 kW - distância de recalque de 1.100 a 1.300 m</t>
  </si>
  <si>
    <t>Dragagem de cascalho fino com draga de sucção e recalque - bomba de 1.350 kW e cortador de 170 kW - distância de recalque de 1.300 a 1.500 m</t>
  </si>
  <si>
    <t>Dragagem de cascalho fino com draga de sucção e recalque - bomba de 1.350 kW e cortador de 170 kW - distância de recalque de 1.500 a 1.700 m</t>
  </si>
  <si>
    <t>Dragagem de cascalho fino com draga de sucção e recalque - bomba de 1.350 kW e cortador de 170 kW - distância de recalque de 1.700 a 1.900 m</t>
  </si>
  <si>
    <t>Dragagem de cascalho fino com draga de sucção e recalque - bomba de 1.350 kW e cortador de 170 kW - distância de recalque de 1.900 a 2.100 m</t>
  </si>
  <si>
    <t>Dragagem de cascalho fino com draga de sucção e recalque - bomba de 1.350 kW e cortador de 170 kW - distância de recalque de 2.100 a 2.300 m</t>
  </si>
  <si>
    <t>Dragagem de cascalho fino com draga de sucção e recalque - bomba de 1.350 kW e cortador de 170 kW - distância de recalque de 2.300 a 2.500 m</t>
  </si>
  <si>
    <t>Dragagem de cascalho fino com draga de sucção e recalque - bomba de 1.350 kW e cortador de 170 kW - distância de recalque de 2.500 a 2.700 m</t>
  </si>
  <si>
    <t>Dragagem de cascalho fino com draga de sucção e recalque - bomba de 1.350 kW e cortador de 170 kW - distância de recalque de 2.700 a 2.900 m</t>
  </si>
  <si>
    <t>Dragagem de cascalho fino com draga de sucção e recalque - bomba de 1.350 kW e cortador de 170 kW - distância de recalque de 2.900 a 3.100 m</t>
  </si>
  <si>
    <t>Dragagem de cascalho fino com draga de sucção e recalque - bomba de 1.350 kW e cortador de 170 kW - distância de recalque de 3.100 a 3.300 m</t>
  </si>
  <si>
    <t>Dragagem de cascalho fino com draga de sucção e recalque - bomba de 1.350 kW e cortador de 170 kW - distância de recalque de 3.300 a 3.500 m</t>
  </si>
  <si>
    <t>Dragagem de cascalho fino com draga de sucção e recalque - bomba de 1.350 kW e cortador de 170 kW - distância de recalque de 3.500 a 3.700 m</t>
  </si>
  <si>
    <t>Dragagem de cascalho fino com draga de sucção e recalque - bomba de 1.350 kW e cortador de 170 kW - distância de recalque de 3.700 a 3.900 m</t>
  </si>
  <si>
    <t>Dragagem de cascalho fino com draga de sucção e recalque - bomba de 1.350 kW e cortador de 170 kW - distância de recalque de 3.900 a 4.100 m</t>
  </si>
  <si>
    <t>Dragagem de cascalho fino com draga de sucção e recalque - bomba de 1.350 kW e cortador de 170 kW - distância de recalque de 500 a 700 m</t>
  </si>
  <si>
    <t>Dragagem de cascalho fino com draga de sucção e recalque - bomba de 1.350 kW e cortador de 170 kW - distância de recalque de 700 a 900 m</t>
  </si>
  <si>
    <t>Dragagem de cascalho fino com draga de sucção e recalque - bomba de 1.350 kW e cortador de 170 kW - distância de recalque de 900 a 1.100 m</t>
  </si>
  <si>
    <t>Dragagem de cascalho fino com draga de sucção e recalque - bomba de 1.350 kW e cortador de 170 kW - distância de recalque de até 500 m</t>
  </si>
  <si>
    <t>Dragagem de cascalho fino com draga de sucção e recalque - bomba de 294 kW e cortador de 30 kW - distância de recalque de 1.100 a 1.300 m</t>
  </si>
  <si>
    <t>Dragagem de cascalho fino com draga de sucção e recalque - bomba de 294 kW e cortador de 30 kW - distância de recalque de 1.300 a 1.500 m</t>
  </si>
  <si>
    <t>Dragagem de cascalho fino com draga de sucção e recalque - bomba de 294 kW e cortador de 30 kW - distância de recalque de 1.500 a 1.700 m</t>
  </si>
  <si>
    <t>Dragagem de cascalho fino com draga de sucção e recalque - bomba de 294 kW e cortador de 30 kW - distância de recalque de 500 a 700 m</t>
  </si>
  <si>
    <t>Dragagem de cascalho fino com draga de sucção e recalque - bomba de 294 kW e cortador de 30 kW - distância de recalque de 700 a 900 m</t>
  </si>
  <si>
    <t>Dragagem de cascalho fino com draga de sucção e recalque - bomba de 294 kW e cortador de 30 kW - distância de recalque de 900 a 1.100 m</t>
  </si>
  <si>
    <t>Dragagem de cascalho fino com draga de sucção e recalque - bomba de 294 kW e cortador de 30 kW - distância de recalque de até 500 m</t>
  </si>
  <si>
    <t>Dragagem de cascalho fino com draga de sucção e recalque - bomba de 483 kW e cortador de 55 kW - distância de recalque de 1.100 a 1.300 m</t>
  </si>
  <si>
    <t>Dragagem de cascalho fino com draga de sucção e recalque - bomba de 483 kW e cortador de 55 kW - distância de recalque de 1.300 a 1.500 m</t>
  </si>
  <si>
    <t>Dragagem de cascalho fino com draga de sucção e recalque - bomba de 483 kW e cortador de 55 kW - distância de recalque de 1.500 a 1.700 m</t>
  </si>
  <si>
    <t>Dragagem de cascalho fino com draga de sucção e recalque - bomba de 483 kW e cortador de 55 kW - distância de recalque de 1.700 a 1.900 m</t>
  </si>
  <si>
    <t>Dragagem de cascalho fino com draga de sucção e recalque - bomba de 483 kW e cortador de 55 kW - distância de recalque de 1.900 a 2.100 m</t>
  </si>
  <si>
    <t>Dragagem de cascalho fino com draga de sucção e recalque - bomba de 483 kW e cortador de 55 kW - distância de recalque de 2.100 a 2.300 m</t>
  </si>
  <si>
    <t>Dragagem de cascalho fino com draga de sucção e recalque - bomba de 483 kW e cortador de 55 kW - distância de recalque de 2.300 a 2.500 m</t>
  </si>
  <si>
    <t>Dragagem de cascalho fino com draga de sucção e recalque - bomba de 483 kW e cortador de 55 kW - distância de recalque de 500 a 700 m</t>
  </si>
  <si>
    <t>Dragagem de cascalho fino com draga de sucção e recalque - bomba de 483 kW e cortador de 55 kW - distância de recalque de 700 a 900 m</t>
  </si>
  <si>
    <t>Dragagem de cascalho fino com draga de sucção e recalque - bomba de 483 kW e cortador de 55 kW - distância de recalque de 900 a 1.100 m</t>
  </si>
  <si>
    <t>Dragagem de cascalho fino com draga de sucção e recalque - bomba de 483 kW e cortador de 55 kW - distância de recalque de até 500 m</t>
  </si>
  <si>
    <t>Dragagem de cascalho fino com draga de sucção e recalque - bomba de 746 kW e cortador de 110 kW - distância de recalque de 1.100 a 1.300 m</t>
  </si>
  <si>
    <t>Dragagem de cascalho fino com draga de sucção e recalque - bomba de 746 kW e cortador de 110 kW - distância de recalque de 1.300 a 1.500 m</t>
  </si>
  <si>
    <t>Dragagem de cascalho fino com draga de sucção e recalque - bomba de 746 kW e cortador de 110 kW - distância de recalque de 1.500 a 1.700 m</t>
  </si>
  <si>
    <t>Dragagem de cascalho fino com draga de sucção e recalque - bomba de 746 kW e cortador de 110 kW - distância de recalque de 1.700 a 1.900 m</t>
  </si>
  <si>
    <t>Dragagem de cascalho fino com draga de sucção e recalque - bomba de 746 kW e cortador de 110 kW - distância de recalque de 1.900 a 2.100 m</t>
  </si>
  <si>
    <t>Dragagem de cascalho fino com draga de sucção e recalque - bomba de 746 kW e cortador de 110 kW - distância de recalque de 2.100 a 2.300 m</t>
  </si>
  <si>
    <t>Dragagem de cascalho fino com draga de sucção e recalque - bomba de 746 kW e cortador de 110 kW - distância de recalque de 2.300 a 2.500 m</t>
  </si>
  <si>
    <t>Dragagem de cascalho fino com draga de sucção e recalque - bomba de 746 kW e cortador de 110 kW - distância de recalque de 2.500 a 2.700 m</t>
  </si>
  <si>
    <t>Dragagem de cascalho fino com draga de sucção e recalque - bomba de 746 kW e cortador de 110 kW - distância de recalque de 2.700 a 2.900 m</t>
  </si>
  <si>
    <t>Dragagem de cascalho fino com draga de sucção e recalque - bomba de 746 kW e cortador de 110 kW - distância de recalque de 2.900 a 3.100 m</t>
  </si>
  <si>
    <t>Dragagem de cascalho fino com draga de sucção e recalque - bomba de 746 kW e cortador de 110 kW - distância de recalque de 500 a 700 m</t>
  </si>
  <si>
    <t>Dragagem de cascalho fino com draga de sucção e recalque - bomba de 746 kW e cortador de 110 kW - distância de recalque de 700 a 900 m</t>
  </si>
  <si>
    <t>Dragagem de cascalho fino com draga de sucção e recalque - bomba de 746 kW e cortador de 110 kW - distância de recalque de 900 a 1.100 m</t>
  </si>
  <si>
    <t>Dragagem de cascalho fino com draga de sucção e recalque - bomba de 746 kW e cortador de 110 kW - distância de recalque de até 500 m</t>
  </si>
  <si>
    <t>Dragagem de cascalho fino com draga hopper - capacidade da cisterna de 1.000 m³ - DMT de 1.500 a 1.800 m</t>
  </si>
  <si>
    <t>Dragagem de cascalho fino com draga hopper - capacidade da cisterna de 1.000 m³ - DMT de 1.800 a 2.100 m</t>
  </si>
  <si>
    <t>Dragagem de cascalho fino com draga hopper - capacidade da cisterna de 1.000 m³ - DMT de 2.100 a 2.400 m</t>
  </si>
  <si>
    <t>Dragagem de cascalho fino com draga hopper - capacidade da cisterna de 1.000 m³ - DMT de 2.400 a 2.700 m</t>
  </si>
  <si>
    <t>Dragagem de cascalho fino com draga hopper - capacidade da cisterna de 1.000 m³ - DMT de 2.700 a 3.000 m</t>
  </si>
  <si>
    <t>Dragagem de cascalho fino com draga hopper - capacidade da cisterna de 1.000 m³ - DMT de 3.000 m</t>
  </si>
  <si>
    <t>Dragagem de cascalho fino com draga hopper - capacidade da cisterna de 10.000 m³ - DMT de 1.500 a 1.800 m</t>
  </si>
  <si>
    <t>Dragagem de cascalho fino com draga hopper - capacidade da cisterna de 10.000 m³ - DMT de 1.800 a 2.100 m</t>
  </si>
  <si>
    <t>Dragagem de cascalho fino com draga hopper - capacidade da cisterna de 10.000 m³ - DMT de 2.100 a 2.400 m</t>
  </si>
  <si>
    <t>Dragagem de cascalho fino com draga hopper - capacidade da cisterna de 10.000 m³ - DMT de 2.400 a 2.700 m</t>
  </si>
  <si>
    <t>Dragagem de cascalho fino com draga hopper - capacidade da cisterna de 10.000 m³ - DMT de 2.700 a 3.000 m</t>
  </si>
  <si>
    <t>Dragagem de cascalho fino com draga hopper - capacidade da cisterna de 10.000 m³ - DMT de 3.000 m</t>
  </si>
  <si>
    <t>Dragagem de cascalho fino com draga hopper - capacidade da cisterna de 15.000 m³ - DMT de 1.500 a 1.800 m</t>
  </si>
  <si>
    <t>Dragagem de cascalho fino com draga hopper - capacidade da cisterna de 15.000 m³ - DMT de 1.800 a 2.100 m</t>
  </si>
  <si>
    <t>Dragagem de cascalho fino com draga hopper - capacidade da cisterna de 15.000 m³ - DMT de 2.100 a 2.400 m</t>
  </si>
  <si>
    <t>Dragagem de cascalho fino com draga hopper - capacidade da cisterna de 15.000 m³ - DMT de 2.400 a 2.700 m</t>
  </si>
  <si>
    <t>Dragagem de cascalho fino com draga hopper - capacidade da cisterna de 15.000 m³ - DMT de 2.700 a 3.000 m</t>
  </si>
  <si>
    <t>Dragagem de cascalho fino com draga hopper - capacidade da cisterna de 15.000 m³ - DMT de 3.000 m</t>
  </si>
  <si>
    <t>Dragagem de cascalho fino com draga hopper - capacidade da cisterna de 2.000 m³ - DMT de 1.500 a 1.800 m</t>
  </si>
  <si>
    <t>Dragagem de cascalho fino com draga hopper - capacidade da cisterna de 2.000 m³ - DMT de 1.800 a 2.100 m</t>
  </si>
  <si>
    <t>Dragagem de cascalho fino com draga hopper - capacidade da cisterna de 2.000 m³ - DMT de 2.100 a 2.400 m</t>
  </si>
  <si>
    <t>Dragagem de cascalho fino com draga hopper - capacidade da cisterna de 2.000 m³ - DMT de 2.400 a 2.700 m</t>
  </si>
  <si>
    <t>Dragagem de cascalho fino com draga hopper - capacidade da cisterna de 2.000 m³ - DMT de 2.700 a 3.000 m</t>
  </si>
  <si>
    <t>Dragagem de cascalho fino com draga hopper - capacidade da cisterna de 2.000 m³ - DMT de 3.000 m</t>
  </si>
  <si>
    <t>Dragagem de cascalho fino com draga hopper - capacidade da cisterna de 20.000 m³ - DMT de 1.500 a 1.800 m</t>
  </si>
  <si>
    <t>Dragagem de cascalho fino com draga hopper - capacidade da cisterna de 20.000 m³ - DMT de 1.800 a 2.100 m</t>
  </si>
  <si>
    <t>Dragagem de cascalho fino com draga hopper - capacidade da cisterna de 20.000 m³ - DMT de 2.100 a 2.400 m</t>
  </si>
  <si>
    <t>Dragagem de cascalho fino com draga hopper - capacidade da cisterna de 20.000 m³ - DMT de 2.400 a 2.700 m</t>
  </si>
  <si>
    <t>Dragagem de cascalho fino com draga hopper - capacidade da cisterna de 20.000 m³ - DMT de 2.700 a 3.000 m</t>
  </si>
  <si>
    <t>Dragagem de cascalho fino com draga hopper - capacidade da cisterna de 20.000 m³ - DMT de 3.000 m</t>
  </si>
  <si>
    <t>Dragagem de cascalho fino com draga hopper - capacidade da cisterna de 3.000 m³ - DMT de 1.500 a 1.800 m</t>
  </si>
  <si>
    <t>Dragagem de cascalho fino com draga hopper - capacidade da cisterna de 3.000 m³ - DMT de 1.800 a 2.100 m</t>
  </si>
  <si>
    <t>Dragagem de cascalho fino com draga hopper - capacidade da cisterna de 3.000 m³ - DMT de 2.100 a 2.400 m</t>
  </si>
  <si>
    <t>Dragagem de cascalho fino com draga hopper - capacidade da cisterna de 3.000 m³ - DMT de 2.400 a 2.700 m</t>
  </si>
  <si>
    <t>Dragagem de cascalho fino com draga hopper - capacidade da cisterna de 3.000 m³ - DMT de 2.700 a 3.000 m</t>
  </si>
  <si>
    <t>Dragagem de cascalho fino com draga hopper - capacidade da cisterna de 3.000 m³ - DMT de 3.000 m</t>
  </si>
  <si>
    <t>Dragagem de cascalho fino com draga hopper - capacidade da cisterna de 4.000 m³ - DMT de 1.500 a 1.800 m</t>
  </si>
  <si>
    <t>Dragagem de cascalho fino com draga hopper - capacidade da cisterna de 4.000 m³ - DMT de 1.800 a 2.100 m</t>
  </si>
  <si>
    <t>Dragagem de cascalho fino com draga hopper - capacidade da cisterna de 4.000 m³ - DMT de 2.100 a 2.400 m</t>
  </si>
  <si>
    <t>Dragagem de cascalho fino com draga hopper - capacidade da cisterna de 4.000 m³ - DMT de 2.400 a 2.700 m</t>
  </si>
  <si>
    <t>Dragagem de cascalho fino com draga hopper - capacidade da cisterna de 4.000 m³ - DMT de 2.700 a 3.000 m</t>
  </si>
  <si>
    <t>Dragagem de cascalho fino com draga hopper - capacidade da cisterna de 4.000 m³ - DMT de 3.000 m</t>
  </si>
  <si>
    <t>Dragagem de cascalho fino com draga hopper - capacidade da cisterna de 5.000 m³ - DMT de 1.500 a 1.800 m</t>
  </si>
  <si>
    <t>Dragagem de cascalho fino com draga hopper - capacidade da cisterna de 5.000 m³ - DMT de 1.800 a 2.100 m</t>
  </si>
  <si>
    <t>Dragagem de cascalho fino com draga hopper - capacidade da cisterna de 5.000 m³ - DMT de 2.100 a 2.400 m</t>
  </si>
  <si>
    <t>Dragagem de cascalho fino com draga hopper - capacidade da cisterna de 5.000 m³ - DMT de 2.400 a 2.700 m</t>
  </si>
  <si>
    <t>Dragagem de cascalho fino com draga hopper - capacidade da cisterna de 5.000 m³ - DMT de 2.700 a 3.000 m</t>
  </si>
  <si>
    <t>Dragagem de cascalho fino com draga hopper - capacidade da cisterna de 5.000 m³ - DMT de 3.000 m</t>
  </si>
  <si>
    <t>Dragagem de cascalho fino com draga hopper - capacidade da cisterna de 750 m³ - DMT de 1.500 a 1.800 m</t>
  </si>
  <si>
    <t>Dragagem de cascalho fino com draga hopper - capacidade da cisterna de 750 m³ - DMT de 1.800 a 2.100 m</t>
  </si>
  <si>
    <t>Dragagem de cascalho fino com draga hopper - capacidade da cisterna de 750 m³ - DMT de 2.100 a 2.400 m</t>
  </si>
  <si>
    <t>Dragagem de cascalho fino com draga hopper - capacidade da cisterna de 750 m³ - DMT de 2.400 a 2.700 m</t>
  </si>
  <si>
    <t>Dragagem de cascalho fino com draga hopper - capacidade da cisterna de 750 m³ - DMT de 2.700 a 3.000 m</t>
  </si>
  <si>
    <t>Dragagem de cascalho fino com draga hopper - capacidade da cisterna de 750 m³ - DMT de 3.000 m</t>
  </si>
  <si>
    <t>Dragagem de material de 1ª categoria com clamshell sobre pontão flutuante - capacidade da caçamba de 4,6 m³ - transporte com batelão sem propulsão com capacidade de 100 t - DMT 0 a 300 m</t>
  </si>
  <si>
    <t>Dragagem de material de 1ª categoria com clamshell sobre pontão flutuante - capacidade da caçamba de 4,6 m³ - transporte com batelão sem propulsão com capacidade de 100 t - DMT 1.200 a 1.500 m</t>
  </si>
  <si>
    <t>Dragagem de material de 1ª categoria com clamshell sobre pontão flutuante - capacidade da caçamba de 4,6 m³ - transporte com batelão sem propulsão com capacidade de 100 t - DMT 1.500 a 1.800 m</t>
  </si>
  <si>
    <t>Dragagem de material de 1ª categoria com clamshell sobre pontão flutuante - capacidade da caçamba de 4,6 m³ - transporte com batelão sem propulsão com capacidade de 100 t - DMT 1.800 a 2.100 m</t>
  </si>
  <si>
    <t>Dragagem de material de 1ª categoria com clamshell sobre pontão flutuante - capacidade da caçamba de 4,6 m³ - transporte com batelão sem propulsão com capacidade de 100 t - DMT 2.100 a 2.400 m</t>
  </si>
  <si>
    <t>Dragagem de material de 1ª categoria com clamshell sobre pontão flutuante - capacidade da caçamba de 4,6 m³ - transporte com batelão sem propulsão com capacidade de 100 t - DMT 2.400 a 2.700 m</t>
  </si>
  <si>
    <t>Dragagem de material de 1ª categoria com clamshell sobre pontão flutuante - capacidade da caçamba de 4,6 m³ - transporte com batelão sem propulsão com capacidade de 100 t - DMT 2.700 a 3.000 m</t>
  </si>
  <si>
    <t>Dragagem de material de 1ª categoria com clamshell sobre pontão flutuante - capacidade da caçamba de 4,6 m³ - transporte com batelão sem propulsão com capacidade de 100 t - DMT 300 a 600 m</t>
  </si>
  <si>
    <t>Dragagem de material de 1ª categoria com clamshell sobre pontão flutuante - capacidade da caçamba de 4,6 m³ - transporte com batelão sem propulsão com capacidade de 100 t - DMT 600 a 900 m</t>
  </si>
  <si>
    <t>Dragagem de material de 1ª categoria com clamshell sobre pontão flutuante - capacidade da caçamba de 4,6 m³ - transporte com batelão sem propulsão com capacidade de 100 t - DMT 900 a 1.200 m</t>
  </si>
  <si>
    <t>Dragagem de material de 1ª categoria com clamshell sobre pontão flutuante - capacidade da caçamba de 4,6 m³ - transporte com batelão sem propulsão com capacidade de 100 t - DMT de 3.000 m</t>
  </si>
  <si>
    <t>Dragagem de material de 1ª categoria com dragline - caçamba de 2,1 m³ - caminho de serviço em leito natural - DMT 1.000 a 1.200 m - com caminhão de 14 m³ e carregadeira</t>
  </si>
  <si>
    <t>Dragagem de material de 1ª categoria com dragline - caçamba de 2,1 m³ - caminho de serviço em leito natural - DMT 1.200 a 1.400 m - com caminhão de 14 m³ e carregadeira</t>
  </si>
  <si>
    <t>Dragagem de material de 1ª categoria com dragline - caçamba de 2,1 m³ - caminho de serviço em leito natural - DMT 1.400 a 1.600 m - com caminhão de 14 m³ e carregadeira</t>
  </si>
  <si>
    <t>Dragagem de material de 1ª categoria com dragline - caçamba de 2,1 m³ - caminho de serviço em leito natural - DMT 1.600 a 1.800 m - com caminhão de 14 m³ e carregadeira</t>
  </si>
  <si>
    <t>Dragagem de material de 1ª categoria com dragline - caçamba de 2,1 m³ - caminho de serviço em leito natural - DMT 1.800 a 2.000 m - com caminhão de 14 m³ e carregadeira</t>
  </si>
  <si>
    <t>Dragagem de material de 1ª categoria com dragline - caçamba de 2,1 m³ - caminho de serviço em leito natural - DMT 2.000 a 2.500 m - com caminhão de 14 m³ e carregadeira</t>
  </si>
  <si>
    <t>Dragagem de material de 1ª categoria com dragline - caçamba de 2,1 m³ - caminho de serviço em leito natural - DMT 2.500 a 3.000 m - com caminhão de 14 m³ e carregadeira</t>
  </si>
  <si>
    <t>Dragagem de material de 1ª categoria com dragline - caçamba de 2,1 m³ - caminho de serviço em leito natural - DMT 200 a 400 m - com caminhão de 14 m³ e carregadeira</t>
  </si>
  <si>
    <t>Dragagem de material de 1ª categoria com dragline - caçamba de 2,1 m³ - caminho de serviço em leito natural - DMT 400 a 600 m - com caminhão de 14 m³ e carregadeira</t>
  </si>
  <si>
    <t>Dragagem de material de 1ª categoria com dragline - caçamba de 2,1 m³ - caminho de serviço em leito natural - DMT 50 a 200 m - com caminhão de 14 m³ e carregadeira</t>
  </si>
  <si>
    <t>Dragagem de material de 1ª categoria com dragline - caçamba de 2,1 m³ - caminho de serviço em leito natural - DMT 600 a 800 m - com caminhão de 14 m³ e carregadeira</t>
  </si>
  <si>
    <t>Dragagem de material de 1ª categoria com dragline - caçamba de 2,1 m³ - caminho de serviço em leito natural - DMT 800 a 1.000 m - com caminhão de 14 m³ e carregadeira</t>
  </si>
  <si>
    <t>Dragagem de material de 1ª categoria com dragline - caçamba de 2,1 m³ - caminho de serviço em leito natural - DMT de 3.000 m - com caminhão de 14 m³ e carregadeira</t>
  </si>
  <si>
    <t>Dragagem de material de 1ª categoria com dragline - caçamba de 2,1 m³ - caminho de serviço em revestimento primário - DMT 1.000 a 1.200 m - com caminhão de 14 m³ e carregadeira</t>
  </si>
  <si>
    <t>Dragagem de material de 1ª categoria com dragline - caçamba de 2,1 m³ - caminho de serviço em revestimento primário - DMT 1.200 a 1.400 m - com caminhão de 14 m³ e carregadeira</t>
  </si>
  <si>
    <t>Dragagem de material de 1ª categoria com dragline - caçamba de 2,1 m³ - caminho de serviço em revestimento primário - DMT 1.400 a 1.600 m - com caminhão de 14 m³ e carregadeira</t>
  </si>
  <si>
    <t>Dragagem de material de 1ª categoria com dragline - caçamba de 2,1 m³ - caminho de serviço em revestimento primário - DMT 1.600 a 1.800 m - com caminhão de 14 m³ e carregadeira</t>
  </si>
  <si>
    <t>Dragagem de material de 1ª categoria com dragline - caçamba de 2,1 m³ - caminho de serviço em revestimento primário - DMT 1.800 a 2.000 m - com caminhão de 14 m³ e carregadeira</t>
  </si>
  <si>
    <t>Dragagem de material de 1ª categoria com dragline - caçamba de 2,1 m³ - caminho de serviço em revestimento primário - DMT 2.000 a 2.500 m - com caminhão de 14 m³ e carregadeira</t>
  </si>
  <si>
    <t>Dragagem de material de 1ª categoria com dragline - caçamba de 2,1 m³ - caminho de serviço em revestimento primário - DMT 2.500 a 3.000 m - com caminhão de 14 m³ e carregadeira</t>
  </si>
  <si>
    <t>Dragagem de material de 1ª categoria com dragline - caçamba de 2,1 m³ - caminho de serviço em revestimento primário - DMT 200 a 400 m - com caminhão de 14 m³ e carregadeira</t>
  </si>
  <si>
    <t>Dragagem de material de 1ª categoria com dragline - caçamba de 2,1 m³ - caminho de serviço em revestimento primário - DMT 400 a 600 m - com caminhão de 14 m³ e carregadeira</t>
  </si>
  <si>
    <t>Dragagem de material de 1ª categoria com dragline - caçamba de 2,1 m³ - caminho de serviço em revestimento primário - DMT 50 a 200 m - com caminhão de 14 m³ e carregadeira</t>
  </si>
  <si>
    <t>Dragagem de material de 1ª categoria com dragline - caçamba de 2,1 m³ - caminho de serviço em revestimento primário - DMT 600 a 800 m - com caminhão de 14 m³ e carregadeira</t>
  </si>
  <si>
    <t>Dragagem de material de 1ª categoria com dragline - caçamba de 2,1 m³ - caminho de serviço em revestimento primário - DMT 800 a 1.000 m - com caminhão de 14 m³ e carregadeira</t>
  </si>
  <si>
    <t>Dragagem de material de 1ª categoria com dragline - caçamba de 2,1 m³ - caminho de serviço em revestimento primário - DMT de 3.000 m - com caminhão de 14 m³ e carregadeira</t>
  </si>
  <si>
    <t>Dragagem de material de 1ª categoria com dragline - caçamba de 2,1 m³ - caminho de serviço pavimentado - DMT 1.000 a 1.200 m - com caminhão de 14 m³ e carregadeira</t>
  </si>
  <si>
    <t>Dragagem de material de 1ª categoria com dragline - caçamba de 2,1 m³ - caminho de serviço pavimentado - DMT 1.200 a 1.400 m - com caminhão de 14 m³ e carregadeira</t>
  </si>
  <si>
    <t>Dragagem de material de 1ª categoria com dragline - caçamba de 2,1 m³ - caminho de serviço pavimentado - DMT 1.400 a 1.600 m - com caminhão de 14 m³ e carregadeira</t>
  </si>
  <si>
    <t>Dragagem de material de 1ª categoria com dragline - caçamba de 2,1 m³ - caminho de serviço pavimentado - DMT 1.600 a 1.800 m - com caminhão de 14 m³ e carregadeira</t>
  </si>
  <si>
    <t>Dragagem de material de 1ª categoria com dragline - caçamba de 2,1 m³ - caminho de serviço pavimentado - DMT 1.800 a 2.000 m - com caminhão de 14 m³ e carregadeira</t>
  </si>
  <si>
    <t>Dragagem de material de 1ª categoria com dragline - caçamba de 2,1 m³ - caminho de serviço pavimentado - DMT 2.000 a 2.500 m - com caminhão de 14 m³ e carregadeira</t>
  </si>
  <si>
    <t>Dragagem de material de 1ª categoria com dragline - caçamba de 2,1 m³ - caminho de serviço pavimentado - DMT 2.500 a 3.000 m - com caminhão de 14 m³ e carregadeira</t>
  </si>
  <si>
    <t>Dragagem de material de 1ª categoria com dragline - caçamba de 2,1 m³ - caminho de serviço pavimentado - DMT 200 a 400 m - com caminhão de 14 m³ e carregadeira</t>
  </si>
  <si>
    <t>Dragagem de material de 1ª categoria com dragline - caçamba de 2,1 m³ - caminho de serviço pavimentado - DMT 400 a 600 m - com caminhão de 14 m³ e carregadeira</t>
  </si>
  <si>
    <t>Dragagem de material de 1ª categoria com dragline - caçamba de 2,1 m³ - caminho de serviço pavimentado - DMT 50 a 200 m - com caminhão de 14 m³ e carregadeira</t>
  </si>
  <si>
    <t>Dragagem de material de 1ª categoria com dragline - caçamba de 2,1 m³ - caminho de serviço pavimentado - DMT 600 a 800 m - com caminhão de 14 m³ e carregadeira</t>
  </si>
  <si>
    <t>Dragagem de material de 1ª categoria com dragline - caçamba de 2,1 m³ - caminho de serviço pavimentado - DMT 800 a 1.000 m - com caminhão de 14 m³ e carregadeira</t>
  </si>
  <si>
    <t>Dragagem de material de 1ª categoria com dragline - caçamba de 2,1 m³ - caminho de serviço pavimentado - DMT de 3.000 m - com caminhão de 14 m³ e carregadeira</t>
  </si>
  <si>
    <t>Dragagem de material de 1ª categoria com dragline - caçamba de 2,1 m³ - DMT até 50 m</t>
  </si>
  <si>
    <t>Dragagem de material de 1ª categoria com escavadeira hidráulica - capacidade de caçamba de 1,56 m³ - caminho de serviço em leito natural - DMT 1.000 a 1.200 m</t>
  </si>
  <si>
    <t>Dragagem de material de 1ª categoria com escavadeira hidráulica - capacidade de caçamba de 1,56 m³ - caminho de serviço em leito natural - DMT 1.200 a 1.400 m</t>
  </si>
  <si>
    <t>Dragagem de material de 1ª categoria com escavadeira hidráulica - capacidade de caçamba de 1,56 m³ - caminho de serviço em leito natural - DMT 1.400 a 1.600 m</t>
  </si>
  <si>
    <t>Dragagem de material de 1ª categoria com escavadeira hidráulica - capacidade de caçamba de 1,56 m³ - caminho de serviço em leito natural - DMT 1.600 a 1.800 m</t>
  </si>
  <si>
    <t>Dragagem de material de 1ª categoria com escavadeira hidráulica - capacidade de caçamba de 1,56 m³ - caminho de serviço em leito natural - DMT 1.800 a 2.000 m</t>
  </si>
  <si>
    <t>Dragagem de material de 1ª categoria com escavadeira hidráulica - capacidade de caçamba de 1,56 m³ - caminho de serviço em leito natural - DMT 2.000 a 2.500 m</t>
  </si>
  <si>
    <t>Dragagem de material de 1ª categoria com escavadeira hidráulica - capacidade de caçamba de 1,56 m³ - caminho de serviço em leito natural - DMT 2.500 a 3.000 m</t>
  </si>
  <si>
    <t>Dragagem de material de 1ª categoria com escavadeira hidráulica - capacidade de caçamba de 1,56 m³ - caminho de serviço em leito natural - DMT 200 a 400 m</t>
  </si>
  <si>
    <t>Dragagem de material de 1ª categoria com escavadeira hidráulica - capacidade de caçamba de 1,56 m³ - caminho de serviço em leito natural - DMT 3.000 m</t>
  </si>
  <si>
    <t>Dragagem de material de 1ª categoria com escavadeira hidráulica - capacidade de caçamba de 1,56 m³ - caminho de serviço em leito natural - DMT 400 a 600 m</t>
  </si>
  <si>
    <t>Dragagem de material de 1ª categoria com escavadeira hidráulica - capacidade de caçamba de 1,56 m³ - caminho de serviço em leito natural - DMT 50 a 200 m</t>
  </si>
  <si>
    <t>Dragagem de material de 1ª categoria com escavadeira hidráulica - capacidade de caçamba de 1,56 m³ - caminho de serviço em leito natural - DMT 600 a 800 m</t>
  </si>
  <si>
    <t>Dragagem de material de 1ª categoria com escavadeira hidráulica - capacidade de caçamba de 1,56 m³ - caminho de serviço em leito natural - DMT 800 a 1.000 m</t>
  </si>
  <si>
    <t>Dragagem de material de 1ª categoria com escavadeira hidráulica - capacidade de caçamba de 1,56 m³ - caminho de serviço em revestimento primário - DMT 1.000 a 1.200 m</t>
  </si>
  <si>
    <t>Dragagem de material de 1ª categoria com escavadeira hidráulica - capacidade de caçamba de 1,56 m³ - caminho de serviço em revestimento primário - DMT 1.200 a 1.400 m</t>
  </si>
  <si>
    <t>Dragagem de material de 1ª categoria com escavadeira hidráulica - capacidade de caçamba de 1,56 m³ - caminho de serviço em revestimento primário - DMT 1.400 a 1.600 m</t>
  </si>
  <si>
    <t>Dragagem de material de 1ª categoria com escavadeira hidráulica - capacidade de caçamba de 1,56 m³ - caminho de serviço em revestimento primário - DMT 1.600 a 1.800 m</t>
  </si>
  <si>
    <t>Dragagem de material de 1ª categoria com escavadeira hidráulica - capacidade de caçamba de 1,56 m³ - caminho de serviço em revestimento primário - DMT 1.800 a 2.000 m</t>
  </si>
  <si>
    <t>Dragagem de material de 1ª categoria com escavadeira hidráulica - capacidade de caçamba de 1,56 m³ - caminho de serviço em revestimento primário - DMT 2.000 a 2.500 m</t>
  </si>
  <si>
    <t>Dragagem de material de 1ª categoria com escavadeira hidráulica - capacidade de caçamba de 1,56 m³ - caminho de serviço em revestimento primário - DMT 2.500 a 3.000 m</t>
  </si>
  <si>
    <t>Dragagem de material de 1ª categoria com escavadeira hidráulica - capacidade de caçamba de 1,56 m³ - caminho de serviço em revestimento primário - DMT 200 a 400 m</t>
  </si>
  <si>
    <t>Dragagem de material de 1ª categoria com escavadeira hidráulica - capacidade de caçamba de 1,56 m³ - caminho de serviço em revestimento primário - DMT 3.000 m</t>
  </si>
  <si>
    <t>Dragagem de material de 1ª categoria com escavadeira hidráulica - capacidade de caçamba de 1,56 m³ - caminho de serviço em revestimento primário - DMT 400 a 600 m</t>
  </si>
  <si>
    <t>Dragagem de material de 1ª categoria com escavadeira hidráulica - capacidade de caçamba de 1,56 m³ - caminho de serviço em revestimento primário - DMT 50 a 200 m</t>
  </si>
  <si>
    <t>Dragagem de material de 1ª categoria com escavadeira hidráulica - capacidade de caçamba de 1,56 m³ - caminho de serviço em revestimento primário - DMT 600 a 800 m</t>
  </si>
  <si>
    <t>Dragagem de material de 1ª categoria com escavadeira hidráulica - capacidade de caçamba de 1,56 m³ - caminho de serviço em revestimento primário - DMT 800 a 1.000 m</t>
  </si>
  <si>
    <t>Dragagem de material de 1ª categoria com escavadeira hidráulica - capacidade de caçamba de 1,56 m³ - caminho de serviço pavimentado - DMT 1.000 a 1.200 m</t>
  </si>
  <si>
    <t>Dragagem de material de 1ª categoria com escavadeira hidráulica - capacidade de caçamba de 1,56 m³ - caminho de serviço pavimentado - DMT 1.200 a 1.400 m</t>
  </si>
  <si>
    <t>Dragagem de material de 1ª categoria com escavadeira hidráulica - capacidade de caçamba de 1,56 m³ - caminho de serviço pavimentado - DMT 1.400 a 1.600 m</t>
  </si>
  <si>
    <t>Dragagem de material de 1ª categoria com escavadeira hidráulica - capacidade de caçamba de 1,56 m³ - caminho de serviço pavimentado - DMT 1.600 a 1.800 m</t>
  </si>
  <si>
    <t>Dragagem de material de 1ª categoria com escavadeira hidráulica - capacidade de caçamba de 1,56 m³ - caminho de serviço pavimentado - DMT 1.800 a 2.000 m</t>
  </si>
  <si>
    <t>Dragagem de material de 1ª categoria com escavadeira hidráulica - capacidade de caçamba de 1,56 m³ - caminho de serviço pavimentado - DMT 2.000 a 2.500 m</t>
  </si>
  <si>
    <t>Dragagem de material de 1ª categoria com escavadeira hidráulica - capacidade de caçamba de 1,56 m³ - caminho de serviço pavimentado - DMT 2.500 a 3.000 m</t>
  </si>
  <si>
    <t>Dragagem de material de 1ª categoria com escavadeira hidráulica - capacidade de caçamba de 1,56 m³ - caminho de serviço pavimentado - DMT 200 a 400 m</t>
  </si>
  <si>
    <t>Dragagem de material de 1ª categoria com escavadeira hidráulica - capacidade de caçamba de 1,56 m³ - caminho de serviço pavimentado - DMT 3.000 m</t>
  </si>
  <si>
    <t>Dragagem de material de 1ª categoria com escavadeira hidráulica - capacidade de caçamba de 1,56 m³ - caminho de serviço pavimentado - DMT 400 a 600 m</t>
  </si>
  <si>
    <t>Dragagem de material de 1ª categoria com escavadeira hidráulica - capacidade de caçamba de 1,56 m³ - caminho de serviço pavimentado - DMT 50 a 200 m</t>
  </si>
  <si>
    <t>Dragagem de material de 1ª categoria com escavadeira hidráulica - capacidade de caçamba de 1,56 m³ - caminho de serviço pavimentado - DMT 600 a 800 m</t>
  </si>
  <si>
    <t>Dragagem de material de 1ª categoria com escavadeira hidráulica - capacidade de caçamba de 1,56 m³ - caminho de serviço pavimentado - DMT 800 a 1.000 m</t>
  </si>
  <si>
    <t>Dragagem de material de 1ª categoria com escavadeira hidráulica - capacidade de caçamba de 1,56 m³ - DMT 0 a 50 m</t>
  </si>
  <si>
    <t>Dragagem de material de 1ª categoria com escavadeira hidráulica sobre pontão flutuante - capacidade da caçamba de 1,56 m³ - transporte com batelão sem propulsão com capacidade de 100 t - DMT 0 a 300 m</t>
  </si>
  <si>
    <t>Dragagem de material de 1ª categoria com escavadeira hidráulica sobre pontão flutuante - capacidade da caçamba de 1,56 m³ - transporte com batelão sem propulsão com capacidade de 100 t - DMT 1.200 a 1.500 m</t>
  </si>
  <si>
    <t>Dragagem de material de 1ª categoria com escavadeira hidráulica sobre pontão flutuante - capacidade da caçamba de 1,56 m³ - transporte com batelão sem propulsão com capacidade de 100 t - DMT 1.500 a 1.800 m</t>
  </si>
  <si>
    <t>Dragagem de material de 1ª categoria com escavadeira hidráulica sobre pontão flutuante - capacidade da caçamba de 1,56 m³ - transporte com batelão sem propulsão com capacidade de 100 t - DMT 1.800 a 2.100 m</t>
  </si>
  <si>
    <t>Dragagem de material de 1ª categoria com escavadeira hidráulica sobre pontão flutuante - capacidade da caçamba de 1,56 m³ - transporte com batelão sem propulsão com capacidade de 100 t - DMT 2.100 a 2.400 m</t>
  </si>
  <si>
    <t>Dragagem de material de 1ª categoria com escavadeira hidráulica sobre pontão flutuante - capacidade da caçamba de 1,56 m³ - transporte com batelão sem propulsão com capacidade de 100 t - DMT 2.400 a 2.700 m</t>
  </si>
  <si>
    <t>Dragagem de material de 1ª categoria com escavadeira hidráulica sobre pontão flutuante - capacidade da caçamba de 1,56 m³ - transporte com batelão sem propulsão com capacidade de 100 t - DMT 2.700 a 3.000 m</t>
  </si>
  <si>
    <t>Dragagem de material de 1ª categoria com escavadeira hidráulica sobre pontão flutuante - capacidade da caçamba de 1,56 m³ - transporte com batelão sem propulsão com capacidade de 100 t - DMT 300 a 600 m</t>
  </si>
  <si>
    <t>Dragagem de material de 1ª categoria com escavadeira hidráulica sobre pontão flutuante - capacidade da caçamba de 1,56 m³ - transporte com batelão sem propulsão com capacidade de 100 t - DMT 600 a 900 m</t>
  </si>
  <si>
    <t>Dragagem de material de 1ª categoria com escavadeira hidráulica sobre pontão flutuante - capacidade da caçamba de 1,56 m³ - transporte com batelão sem propulsão com capacidade de 100 t - DMT 900 a 1.200 m</t>
  </si>
  <si>
    <t>Dragagem de material de 1ª categoria com escavadeira hidráulica sobre pontão flutuante - capacidade da caçamba de 1,56 m³ - transporte com batelão sem propulsão com capacidade de 100 t - DMT de 3.000 m</t>
  </si>
  <si>
    <t>Dragagem de silte com draga hopper - capacidade da cisterna de 1.000 m³ - DMT de 1.500 a 1.800 m</t>
  </si>
  <si>
    <t>Dragagem de silte com draga hopper - capacidade da cisterna de 1.000 m³ - DMT de 1.800 a 2.100 m</t>
  </si>
  <si>
    <t>Dragagem de silte com draga hopper - capacidade da cisterna de 1.000 m³ - DMT de 2.100 a 2.400 m</t>
  </si>
  <si>
    <t>Dragagem de silte com draga hopper - capacidade da cisterna de 1.000 m³ - DMT de 2.400 a 2.700 m</t>
  </si>
  <si>
    <t>Dragagem de silte com draga hopper - capacidade da cisterna de 1.000 m³ - DMT de 2.700 a 3.000 m</t>
  </si>
  <si>
    <t>Dragagem de silte com draga hopper - capacidade da cisterna de 1.000 m³ - DMT de 3.000 m</t>
  </si>
  <si>
    <t>Dragagem de silte com draga hopper - capacidade da cisterna de 10.000 m³ - DMT de 1.500 a 1.800 m</t>
  </si>
  <si>
    <t>Dragagem de silte com draga hopper - capacidade da cisterna de 10.000 m³ - DMT de 1.800 a 2.100 m</t>
  </si>
  <si>
    <t>Dragagem de silte com draga hopper - capacidade da cisterna de 10.000 m³ - DMT de 2.100 a 2.400 m</t>
  </si>
  <si>
    <t>Dragagem de silte com draga hopper - capacidade da cisterna de 10.000 m³ - DMT de 2.400 a 2.700 m</t>
  </si>
  <si>
    <t>Dragagem de silte com draga hopper - capacidade da cisterna de 10.000 m³ - DMT de 2.700 a 3.000 m</t>
  </si>
  <si>
    <t>Dragagem de silte com draga hopper - capacidade da cisterna de 10.000 m³ - DMT de 3.000 m</t>
  </si>
  <si>
    <t>Dragagem de silte com draga hopper - capacidade da cisterna de 15.000 m³ - DMT de 1.500 a 1.800 m</t>
  </si>
  <si>
    <t>Dragagem de silte com draga hopper - capacidade da cisterna de 15.000 m³ - DMT de 1.800 a 2.100 m</t>
  </si>
  <si>
    <t>Dragagem de silte com draga hopper - capacidade da cisterna de 15.000 m³ - DMT de 2.100 a 2.400 m</t>
  </si>
  <si>
    <t>Dragagem de silte com draga hopper - capacidade da cisterna de 15.000 m³ - DMT de 2.400 a 2.700 m</t>
  </si>
  <si>
    <t>Dragagem de silte com draga hopper - capacidade da cisterna de 15.000 m³ - DMT de 2.700 a 3.000 m</t>
  </si>
  <si>
    <t>Dragagem de silte com draga hopper - capacidade da cisterna de 15.000 m³ - DMT de 3.000 m</t>
  </si>
  <si>
    <t>Dragagem de silte com draga hopper - capacidade da cisterna de 2.000 m³ - DMT de 1.500 a 1.800 m</t>
  </si>
  <si>
    <t>Dragagem de silte com draga hopper - capacidade da cisterna de 2.000 m³ - DMT de 1.800 a 2.100 m</t>
  </si>
  <si>
    <t>Dragagem de silte com draga hopper - capacidade da cisterna de 2.000 m³ - DMT de 2.100 a 2.400 m</t>
  </si>
  <si>
    <t>Dragagem de silte com draga hopper - capacidade da cisterna de 2.000 m³ - DMT de 2.400 a 2.700 m</t>
  </si>
  <si>
    <t>Dragagem de silte com draga hopper - capacidade da cisterna de 2.000 m³ - DMT de 2.700 a 3.000 m</t>
  </si>
  <si>
    <t>Dragagem de silte com draga hopper - capacidade da cisterna de 2.000 m³ - DMT de 3.000 m</t>
  </si>
  <si>
    <t>Dragagem de silte com draga hopper - capacidade da cisterna de 20.000 m³ - DMT de 1.500 a 1.800 m</t>
  </si>
  <si>
    <t>Dragagem de silte com draga hopper - capacidade da cisterna de 20.000 m³ - DMT de 1.800 a 2.100 m</t>
  </si>
  <si>
    <t>Dragagem de silte com draga hopper - capacidade da cisterna de 20.000 m³ - DMT de 2.100 a 2.400 m</t>
  </si>
  <si>
    <t>Dragagem de silte com draga hopper - capacidade da cisterna de 20.000 m³ - DMT de 2.400 a 2.700 m</t>
  </si>
  <si>
    <t>Dragagem de silte com draga hopper - capacidade da cisterna de 20.000 m³ - DMT de 2.700 a 3.000 m</t>
  </si>
  <si>
    <t>Dragagem de silte com draga hopper - capacidade da cisterna de 20.000 m³ - DMT de 3.000 m</t>
  </si>
  <si>
    <t>Dragagem de silte com draga hopper - capacidade da cisterna de 3.000 m³ - DMT de 1.500 a 1.800 m</t>
  </si>
  <si>
    <t>Dragagem de silte com draga hopper - capacidade da cisterna de 3.000 m³ - DMT de 1.800 a 2.100 m</t>
  </si>
  <si>
    <t>Dragagem de silte com draga hopper - capacidade da cisterna de 3.000 m³ - DMT de 2.100 a 2.400 m</t>
  </si>
  <si>
    <t>Dragagem de silte com draga hopper - capacidade da cisterna de 3.000 m³ - DMT de 2.400 a 2.700 m</t>
  </si>
  <si>
    <t>Dragagem de silte com draga hopper - capacidade da cisterna de 3.000 m³ - DMT de 2.700 a 3.000 m</t>
  </si>
  <si>
    <t>Dragagem de silte com draga hopper - capacidade da cisterna de 3.000 m³ - DMT de 3.000 m</t>
  </si>
  <si>
    <t>Dragagem de silte com draga hopper - capacidade da cisterna de 4.000 m³ - DMT de 1.500 a 1.800 m</t>
  </si>
  <si>
    <t>Dragagem de silte com draga hopper - capacidade da cisterna de 4.000 m³ - DMT de 1.800 a 2.100 m</t>
  </si>
  <si>
    <t>Dragagem de silte com draga hopper - capacidade da cisterna de 4.000 m³ - DMT de 2.100 a 2.400 m</t>
  </si>
  <si>
    <t>Dragagem de silte com draga hopper - capacidade da cisterna de 4.000 m³ - DMT de 2.400 a 2.700 m</t>
  </si>
  <si>
    <t>Dragagem de silte com draga hopper - capacidade da cisterna de 4.000 m³ - DMT de 2.700 a 3.000 m</t>
  </si>
  <si>
    <t>Dragagem de silte com draga hopper - capacidade da cisterna de 4.000 m³ - DMT de 3.000 m</t>
  </si>
  <si>
    <t>Dragagem de silte com draga hopper - capacidade da cisterna de 5.000 m³ - DMT de 1.500 a 1.800 m</t>
  </si>
  <si>
    <t>Dragagem de silte com draga hopper - capacidade da cisterna de 5.000 m³ - DMT de 1.800 a 2.100 m</t>
  </si>
  <si>
    <t>Dragagem de silte com draga hopper - capacidade da cisterna de 5.000 m³ - DMT de 2.100 a 2.400 m</t>
  </si>
  <si>
    <t>Dragagem de silte com draga hopper - capacidade da cisterna de 5.000 m³ - DMT de 2.400 a 2.700 m</t>
  </si>
  <si>
    <t>Dragagem de silte com draga hopper - capacidade da cisterna de 5.000 m³ - DMT de 2.700 a 3.000 m</t>
  </si>
  <si>
    <t>Dragagem de silte com draga hopper - capacidade da cisterna de 5.000 m³ - DMT de 3.000 m</t>
  </si>
  <si>
    <t>Dragagem de silte com draga hopper - capacidade da cisterna de 750 m³ - DMT de 1.500 a 1.800 m</t>
  </si>
  <si>
    <t>Dragagem de silte com draga hopper - capacidade da cisterna de 750 m³ - DMT de 1.800 a 2.100 m</t>
  </si>
  <si>
    <t>Dragagem de silte com draga hopper - capacidade da cisterna de 750 m³ - DMT de 2.100 a 2.400 m</t>
  </si>
  <si>
    <t>Dragagem de silte com draga hopper - capacidade da cisterna de 750 m³ - DMT de 2.400 a 2.700 m</t>
  </si>
  <si>
    <t>Dragagem de silte com draga hopper - capacidade da cisterna de 750 m³ - DMT de 2.700 a 3.000 m</t>
  </si>
  <si>
    <t>Dragagem de silte com draga hopper - capacidade da cisterna de 750 m³ - DMT de 3.000 m</t>
  </si>
  <si>
    <t>Alvenaria de blocos de concreto 19 x 19 x 39 cm com espessura de 20 cm - areia comercial</t>
  </si>
  <si>
    <t>Alvenaria de blocos de concreto 19 x 19 x 39 cm com espessura de 20 cm - areia extraída</t>
  </si>
  <si>
    <t>Aplicação de geotêxtil não-tecido agulhado com resistência à tração longitudinal de 14 kN/m</t>
  </si>
  <si>
    <t>Aplicação de geotêxtil não-tecido agulhado com resistência à tração longitudinal de 31 kN/m</t>
  </si>
  <si>
    <t>Boca de lobo combinada - chapéu e grelha simples - BLC 01 - areia e brita comerciais</t>
  </si>
  <si>
    <t>Boca de lobo combinada - chapéu e grelha simples - BLC 01 - areia extraída e brita produzida</t>
  </si>
  <si>
    <t>Boca de lobo combinada - chapéu e grelha simples - BLC 02 - areia e brita comerciais</t>
  </si>
  <si>
    <t>Boca de lobo combinada - chapéu e grelha simples - BLC 02 - areia extraída e brita produzida</t>
  </si>
  <si>
    <t>Boca de lobo dupla - grelha de concreto - BLDG 01 - areia e brita comerciais</t>
  </si>
  <si>
    <t>Boca de lobo dupla - grelha de concreto - BLDG 01 - areia extraída e brita produzida</t>
  </si>
  <si>
    <t>Boca de lobo dupla - grelha de concreto - BLDG 02 - areia e brita comerciais</t>
  </si>
  <si>
    <t>Boca de lobo dupla - grelha de concreto - BLDG 02 - areia extraída e brita produzida</t>
  </si>
  <si>
    <t>Boca de lobo dupla - grelha de concreto - BLDG 03 - areia e brita comerciais</t>
  </si>
  <si>
    <t>Boca de lobo dupla - grelha de concreto - BLDG 03 - areia extraída e brita produzida</t>
  </si>
  <si>
    <t>Boca de lobo dupla - grelha de concreto - BLDG 04 - areia e brita comerciais</t>
  </si>
  <si>
    <t>Boca de lobo dupla - grelha de concreto - BLDG 04 - areia extraída e brita produzida</t>
  </si>
  <si>
    <t>Boca de lobo simples - BLS 01 - areia e brita comerciais</t>
  </si>
  <si>
    <t>Boca de lobo simples - BLS 01 - areia extraída e brita produzida</t>
  </si>
  <si>
    <t>Boca de lobo simples - BLS 02 - areia e brita comerciais</t>
  </si>
  <si>
    <t>Boca de lobo simples - BLS 02 - areia extraída e brita produzida</t>
  </si>
  <si>
    <t>Boca de lobo simples - grelha de concreto - BLSG 01 - areia e brita comerciais</t>
  </si>
  <si>
    <t>Boca de lobo simples - grelha de concreto - BLSG 01 - areia extraída e brita produzida</t>
  </si>
  <si>
    <t>Boca de lobo simples - grelha de concreto - BLSG 02 - areia e brita comerciais</t>
  </si>
  <si>
    <t>Boca de lobo simples - grelha de concreto - BLSG 02 - areia extraída e brita produzida</t>
  </si>
  <si>
    <t>Boca de lobo simples - grelha de concreto - BLSG 03 - areia e brita comerciais</t>
  </si>
  <si>
    <t>Boca de lobo simples - grelha de concreto - BLSG 03 - areia extraída e brita produzida</t>
  </si>
  <si>
    <t>Boca de lobo simples - grelha de concreto - BLSG 04 - areia e brita comerciais</t>
  </si>
  <si>
    <t>Boca de lobo simples - grelha de concreto - BLSG 04 - areia extraída e brita produzida</t>
  </si>
  <si>
    <t>Boca de saída para dreno longitudinal profundo - BSD 01 - tubo de concreto perfurado - areia e brita comerciais</t>
  </si>
  <si>
    <t>Boca de saída para dreno longitudinal profundo - BSD 01 - tubo de concreto perfurado - areia extraída e brita produzida</t>
  </si>
  <si>
    <t>Boca de saída para dreno longitudinal profundo - BSD 01 - tubo de PEAD - areia e brita comerciais</t>
  </si>
  <si>
    <t>Boca de saída para dreno longitudinal profundo - BSD 01 - tubo de PEAD - areia extraída e brita produzida</t>
  </si>
  <si>
    <t>Boca de saída para dreno longitudinal profundo - BSD 02 - tubo de concreto perfurado - areia e brita comerciais</t>
  </si>
  <si>
    <t>Boca de saída para dreno longitudinal profundo - BSD 02 - tubo de concreto perfurado - areia extraída e brita produzida</t>
  </si>
  <si>
    <t>Boca de saída para dreno longitudinal profundo - BSD 02 - tubo de PEAD - areia e brita comerciais</t>
  </si>
  <si>
    <t>Boca de saída para dreno longitudinal profundo - BSD 02 - tubo de PEAD - areia extraída e brita produzida</t>
  </si>
  <si>
    <t>Boca de saída para dreno sub-horizontal em material de 1ª categoria - BSD 04 - areia e brita comerciais</t>
  </si>
  <si>
    <t>Boca de saída para dreno sub-horizontal em material de 1ª categoria - BSD 04 - areia extraída e brita produzida</t>
  </si>
  <si>
    <t>Boca de saída para dreno sub-horizontal em material de 2ª categoria - BSD 04 - areia e brita comerciais</t>
  </si>
  <si>
    <t>Boca de saída para dreno sub-horizontal em material de 2ª categoria - BSD 04 - areia extraída e brita produzida</t>
  </si>
  <si>
    <t>Boca de saída para dreno subsuperficial - BSD 03 - areia e brita comerciais</t>
  </si>
  <si>
    <t>Boca de saída para dreno subsuperficial - BSD 03 - areia extraída e brita produzida</t>
  </si>
  <si>
    <t>Caixa coletora de sarjeta - CCS 01 - com grelha de concreto - TCC 01 - areia e brita comerciais</t>
  </si>
  <si>
    <t>Caixa coletora de sarjeta - CCS 01 - com grelha de concreto - TCC 01 - areia extraída e brita produzida</t>
  </si>
  <si>
    <t>Caixa coletora de sarjeta - CCS 01 - com grelha de ferro - TCC 02 - areia e brita comerciais</t>
  </si>
  <si>
    <t>Caixa coletora de sarjeta - CCS 01 - com grelha de ferro - TCC 02 - areia extraída e brita produzida</t>
  </si>
  <si>
    <t>Caixa coletora de sarjeta - CCS 02 - com grelha de concreto - TCC 01 - areia e brita comerciais</t>
  </si>
  <si>
    <t>Caixa coletora de sarjeta - CCS 02 - com grelha de concreto - TCC 01 - areia extraída e brita produzida</t>
  </si>
  <si>
    <t>Caixa coletora de sarjeta - CCS 02 - com grelha de ferro - TCC 02 - areia e brita comerciais</t>
  </si>
  <si>
    <t>Caixa coletora de sarjeta - CCS 02 - com grelha de ferro - TCC 02 - areia extraída e brita produzida</t>
  </si>
  <si>
    <t>Caixa coletora de sarjeta - CCS 03 - com grelha de concreto - TCC 01 - areia e brita comerciais</t>
  </si>
  <si>
    <t>Caixa coletora de sarjeta - CCS 03 - com grelha de concreto - TCC 01 - areia extraída e brita produzida</t>
  </si>
  <si>
    <t>Caixa coletora de sarjeta - CCS 03 - com grelha de ferro - TCC 02 - areia e brita comerciais</t>
  </si>
  <si>
    <t>Caixa coletora de sarjeta - CCS 03 - com grelha de ferro - TCC 02 - areia extraída e brita produzida</t>
  </si>
  <si>
    <t>Caixa coletora de sarjeta - CCS 04 - com grelha de concreto - TCC 01 - areia e brita comerciais</t>
  </si>
  <si>
    <t>Caixa coletora de sarjeta - CCS 04 - com grelha de concreto - TCC 01 - areia extraída e brita produzida</t>
  </si>
  <si>
    <t>Caixa coletora de sarjeta - CCS 04 - com grelha de ferro - TCC 02 - areia e brita comerciais</t>
  </si>
  <si>
    <t>Caixa coletora de sarjeta - CCS 04 - com grelha de ferro - TCC 02 - areia extraída e brita produzida</t>
  </si>
  <si>
    <t>Caixa coletora de sarjeta - CCS 05 - com grelha de concreto - TCC 01 - areia e brita comerciais</t>
  </si>
  <si>
    <t>Caixa coletora de sarjeta - CCS 05 - com grelha de concreto - TCC 01 - areia extraída e brita produzida</t>
  </si>
  <si>
    <t>Caixa coletora de sarjeta - CCS 05 - com grelha de ferro - TCC 02 - areia e brita comerciais</t>
  </si>
  <si>
    <t>Caixa coletora de sarjeta - CCS 05 - com grelha de ferro - TCC 02 - areia extraída e brita produzida</t>
  </si>
  <si>
    <t>Caixa coletora de sarjeta - CCS 06 - com grelha de concreto - TCC 01 - areia e brita comerciais</t>
  </si>
  <si>
    <t>Caixa coletora de sarjeta - CCS 06 - com grelha de concreto - TCC 01 - areia extraída e brita produzida</t>
  </si>
  <si>
    <t>Caixa coletora de sarjeta - CCS 06 - com grelha de ferro - TCC 02 - areia e brita comerciais</t>
  </si>
  <si>
    <t>Caixa coletora de sarjeta - CCS 06 - com grelha de ferro - TCC 02 - areia extraída e brita produzida</t>
  </si>
  <si>
    <t>Caixa coletora de sarjeta - CCS 07 - com grelha de concreto - TCC 01 - areia e brita comerciais</t>
  </si>
  <si>
    <t>Caixa coletora de sarjeta - CCS 07 - com grelha de concreto - TCC 01 - areia extraída e brita produzida</t>
  </si>
  <si>
    <t>Caixa coletora de sarjeta - CCS 07 - com grelha de ferro - TCC 02 - areia e brita comerciais</t>
  </si>
  <si>
    <t>Caixa coletora de sarjeta - CCS 07 - com grelha de ferro - TCC 02 - areia extraída e brita produzida</t>
  </si>
  <si>
    <t>Caixa coletora de sarjeta - CCS 08 - com grelha de concreto - TCC 01 - areia e brita comerciais</t>
  </si>
  <si>
    <t>Caixa coletora de sarjeta - CCS 08 - com grelha de concreto - TCC 01 - areia extraída e brita produzida</t>
  </si>
  <si>
    <t>Caixa coletora de sarjeta - CCS 08 - com grelha de ferro - TCC 02 - areia e brita comerciais</t>
  </si>
  <si>
    <t>Caixa coletora de sarjeta - CCS 08 - com grelha de ferro - TCC 02 - areia extraída e brita produzida</t>
  </si>
  <si>
    <t>Caixa coletora de sarjeta - CCS 09 - com grelha de concreto - TCC 01 - areia e brita comerciais</t>
  </si>
  <si>
    <t>Caixa coletora de sarjeta - CCS 09 - com grelha de concreto - TCC 01 - areia extraída e brita produzida</t>
  </si>
  <si>
    <t>Caixa coletora de sarjeta - CCS 09 - com grelha de ferro - TCC 02 - areia e brita comerciais</t>
  </si>
  <si>
    <t>Caixa coletora de sarjeta - CCS 09 - com grelha de ferro - TCC 02 - areia extraída e brita produzida</t>
  </si>
  <si>
    <t>Caixa coletora de sarjeta - CCS 10 - com grelha de concreto - TCC 01 - areia e brita comerciais</t>
  </si>
  <si>
    <t>Caixa coletora de sarjeta - CCS 10 - com grelha de concreto - TCC 01 - areia extraída e brita produzida</t>
  </si>
  <si>
    <t>Caixa coletora de sarjeta - CCS 10 - com grelha de ferro - TCC 02 - areia e brita comerciais</t>
  </si>
  <si>
    <t>Caixa coletora de sarjeta - CCS 10 - com grelha de ferro - TCC 02 - areia extraída e brita produzida</t>
  </si>
  <si>
    <t>Caixa coletora de sarjeta - CCS 11 - com grelha de concreto - TCC 01 - areia e brita comerciais</t>
  </si>
  <si>
    <t>Caixa coletora de sarjeta - CCS 11 - com grelha de concreto - TCC 01 - areia extraída e brita produzida</t>
  </si>
  <si>
    <t>Caixa coletora de sarjeta - CCS 11 - com grelha de ferro - TCC 02 - areia e brita comerciais</t>
  </si>
  <si>
    <t>Caixa coletora de sarjeta - CCS 11 - com grelha de ferro - TCC 02 - areia extraída e brita produzida</t>
  </si>
  <si>
    <t>Caixa coletora de sarjeta - CCS 12 - com grelha de concreto - TCC 01 - areia e brita comerciais</t>
  </si>
  <si>
    <t>Caixa coletora de sarjeta - CCS 12 - com grelha de concreto - TCC 01 - areia extraída e brita produzida</t>
  </si>
  <si>
    <t>Caixa coletora de sarjeta - CCS 12 - com grelha de ferro - TCC 02 - areia e brita comerciais</t>
  </si>
  <si>
    <t>Caixa coletora de sarjeta - CCS 12 - com grelha de ferro - TCC 02 - areia extraída e brita produzida</t>
  </si>
  <si>
    <t>Caixa coletora de sarjeta - CCS 13 - com grelha de concreto - TCC 01 - areia e brita comerciais</t>
  </si>
  <si>
    <t>Caixa coletora de sarjeta - CCS 13 - com grelha de concreto - TCC 01 - areia extraída e brita produzida</t>
  </si>
  <si>
    <t>Caixa coletora de sarjeta - CCS 13 - com grelha de ferro - TCC 02 - areia e brita comerciais</t>
  </si>
  <si>
    <t>Caixa coletora de sarjeta - CCS 13 - com grelha de ferro - TCC 02 - areia extraída e brita produzida</t>
  </si>
  <si>
    <t>Caixa coletora de sarjeta - CCS 14 - com grelha de concreto - TCC 01 - areia e brita comerciais</t>
  </si>
  <si>
    <t>Caixa coletora de sarjeta - CCS 14 - com grelha de concreto - TCC 01 - areia extraída e brita produzida</t>
  </si>
  <si>
    <t>Caixa coletora de sarjeta - CCS 14 - com grelha de ferro - TCC 02 - areia e brita comerciais</t>
  </si>
  <si>
    <t>Caixa coletora de sarjeta - CCS 14 - com grelha de ferro - TCC 02 - areia extraída e brita produzida</t>
  </si>
  <si>
    <t>Caixa coletora de sarjeta - CCS 15 - com grelha de concreto - TCC 01 - areia e brita comerciais</t>
  </si>
  <si>
    <t>Caixa coletora de sarjeta - CCS 15 - com grelha de concreto - TCC 01 - areia extraída e brita produzida</t>
  </si>
  <si>
    <t>Caixa coletora de sarjeta - CCS 15 - com grelha de ferro - TCC 02 - areia e brita comerciais</t>
  </si>
  <si>
    <t>Caixa coletora de sarjeta - CCS 15 - com grelha de ferro - TCC 02 - areia extraída e brita produzida</t>
  </si>
  <si>
    <t>Caixa coletora de sarjeta - CCS 16 - com grelha de concreto - TCC 01 - areia e brita comerciais</t>
  </si>
  <si>
    <t>Caixa coletora de sarjeta - CCS 16 - com grelha de concreto - TCC 01 - areia extraída e brita produzida</t>
  </si>
  <si>
    <t>Caixa coletora de sarjeta - CCS 16 - com grelha de ferro - TCC 02 - areia e brita comerciais</t>
  </si>
  <si>
    <t>Caixa coletora de sarjeta - CCS 16 - com grelha de ferro - TCC 02 - areia extraída e brita produzida</t>
  </si>
  <si>
    <t>Caixa coletora de sarjeta - CCS 17 - com grelha de concreto - TCC 01 - areia e brita comerciais</t>
  </si>
  <si>
    <t>Caixa coletora de sarjeta - CCS 17 - com grelha de concreto - TCC 01 - areia extraída e brita produzida</t>
  </si>
  <si>
    <t>Caixa coletora de sarjeta - CCS 17 - com grelha de ferro - TCC 02 - areia e brita comerciais</t>
  </si>
  <si>
    <t>Caixa coletora de sarjeta - CCS 17 - com grelha de ferro - TCC 02 - areia extraída e brita produzida</t>
  </si>
  <si>
    <t>Caixa coletora de sarjeta - CCS 18 - com grelha de concreto - TCC 01 - areia e brita comerciais</t>
  </si>
  <si>
    <t>Caixa coletora de sarjeta - CCS 18 - com grelha de concreto - TCC 01 - areia extraída e brita produzida</t>
  </si>
  <si>
    <t>Caixa coletora de sarjeta - CCS 18 - com grelha de ferro - TCC 02 - areia e brita comerciais</t>
  </si>
  <si>
    <t>Caixa coletora de sarjeta - CCS 18 - com grelha de ferro - TCC 02 - areia extraída e brita produzida</t>
  </si>
  <si>
    <t>Caixa coletora de sarjeta - CCS 19 - com grelha de concreto - TCC 01 - areia e brita comerciais</t>
  </si>
  <si>
    <t>Caixa coletora de sarjeta - CCS 19 - com grelha de concreto - TCC 01 - areia extraída e brita produzida</t>
  </si>
  <si>
    <t>Caixa coletora de sarjeta - CCS 19 - com grelha de ferro - TCC 02 - areia e brita comerciais</t>
  </si>
  <si>
    <t>Caixa coletora de sarjeta - CCS 19 - com grelha de ferro - TCC 02 - areia extraída e brita produzida</t>
  </si>
  <si>
    <t>Caixa coletora de sarjeta - CCS 20 - com grelha de concreto - TCC 01 - areia e brita comerciais</t>
  </si>
  <si>
    <t>Caixa coletora de sarjeta - CCS 20 - com grelha de concreto - TCC 01 - areia extraída e brita produzida</t>
  </si>
  <si>
    <t>Caixa coletora de sarjeta - CCS 20 - com grelha de ferro - TCC 02 - areia e brita comerciais</t>
  </si>
  <si>
    <t>Caixa coletora de sarjeta - CCS 20 - com grelha de ferro - TCC 02 - areia extraída e brita produzida</t>
  </si>
  <si>
    <t>Caixa coletora de talvegue - CCT 01 - areia e brita comerciais</t>
  </si>
  <si>
    <t>Caixa coletora de talvegue - CCT 01 - areia extraída e brita produzida</t>
  </si>
  <si>
    <t>Caixa coletora de talvegue - CCT 02 - areia e brita comerciais</t>
  </si>
  <si>
    <t>Caixa coletora de talvegue - CCT 02 - areia extraída e brita produzida</t>
  </si>
  <si>
    <t>Caixa coletora de talvegue - CCT 03 - areia e brita comerciais</t>
  </si>
  <si>
    <t>Caixa coletora de talvegue - CCT 03 - areia extraída e brita produzida</t>
  </si>
  <si>
    <t>Caixa coletora de talvegue - CCT 04 - areia e brita comerciais</t>
  </si>
  <si>
    <t>Caixa coletora de talvegue - CCT 04 - areia extraída e brita produzida</t>
  </si>
  <si>
    <t>Caixa coletora de talvegue - CCT 05 - areia e brita comerciais</t>
  </si>
  <si>
    <t>Caixa coletora de talvegue - CCT 05 - areia extraída e brita produzida</t>
  </si>
  <si>
    <t>Caixa coletora de talvegue - CCT 06 - areia e brita comerciais</t>
  </si>
  <si>
    <t>Caixa coletora de talvegue - CCT 06 - areia extraída e brita produzida</t>
  </si>
  <si>
    <t>Caixa coletora de talvegue - CCT 07 - areia e brita comerciais</t>
  </si>
  <si>
    <t>Caixa coletora de talvegue - CCT 07 - areia extraída e brita produzida</t>
  </si>
  <si>
    <t>Caixa coletora de talvegue - CCT 08 - areia e brita comerciais</t>
  </si>
  <si>
    <t>Caixa coletora de talvegue - CCT 08 - areia extraída e brita produzida</t>
  </si>
  <si>
    <t>Caixa coletora de talvegue - CCT 09 - areia e brita comerciais</t>
  </si>
  <si>
    <t>Caixa coletora de talvegue - CCT 09 - areia extraída e brita produzida</t>
  </si>
  <si>
    <t>Caixa coletora de talvegue - CCT 10 - areia e brita comerciais</t>
  </si>
  <si>
    <t>Caixa coletora de talvegue - CCT 10 - areia extraída e brita produzida</t>
  </si>
  <si>
    <t>Caixa coletora de talvegue - CCT 11 - areia e brita comerciais</t>
  </si>
  <si>
    <t>Caixa coletora de talvegue - CCT 11 - areia extraída e brita produzida</t>
  </si>
  <si>
    <t>Caixa coletora de talvegue - CCT 12 - areia e brita comerciais</t>
  </si>
  <si>
    <t>Caixa coletora de talvegue - CCT 12 - areia extraída e brita produzida</t>
  </si>
  <si>
    <t>Caixa coletora de talvegue - CCT 13 - areia e brita comerciais</t>
  </si>
  <si>
    <t>Caixa coletora de talvegue - CCT 13 - areia extraída e brita produzida</t>
  </si>
  <si>
    <t>Caixa coletora de talvegue - CCT 14 - areia e brita comerciais</t>
  </si>
  <si>
    <t>Caixa coletora de talvegue - CCT 14 - areia extraída e brita produzida</t>
  </si>
  <si>
    <t>Caixa coletora de talvegue - CCT 15 - areia e brita comerciais</t>
  </si>
  <si>
    <t>Caixa coletora de talvegue - CCT 15 - areia extraída e brita produzida</t>
  </si>
  <si>
    <t>Caixa coletora de talvegue - CCT 16 - areia e brita comerciais</t>
  </si>
  <si>
    <t>Caixa coletora de talvegue - CCT 16 - areia extraída e brita produzida</t>
  </si>
  <si>
    <t>Caixa coletora de talvegue - CCT 17 - areia e brita comerciais</t>
  </si>
  <si>
    <t>Caixa coletora de talvegue - CCT 17 - areia extraída e brita produzida</t>
  </si>
  <si>
    <t>Caixa coletora de talvegue - CCT 18 - areia e brita comerciais</t>
  </si>
  <si>
    <t>Caixa coletora de talvegue - CCT 18 - areia extraída e brita produzida</t>
  </si>
  <si>
    <t>Caixa coletora de talvegue - CCT 19 - areia e brita comerciais</t>
  </si>
  <si>
    <t>Caixa coletora de talvegue - CCT 19 - areia extraída e brita produzida</t>
  </si>
  <si>
    <t>Caixa coletora de talvegue - CCT 20 - areia e brita comerciais</t>
  </si>
  <si>
    <t>Caixa coletora de talvegue - CCT 20 - areia extraída e brita produzida</t>
  </si>
  <si>
    <t>Caixa de ligação e passagem - CLP 01 - areia e brita comerciais</t>
  </si>
  <si>
    <t>Caixa de ligação e passagem - CLP 01 - areia extraída e brita produzida</t>
  </si>
  <si>
    <t>Caixa de ligação e passagem - CLP 02 - areia e brita comerciais</t>
  </si>
  <si>
    <t>Caixa de ligação e passagem - CLP 02 - areia extraída e brita produzida</t>
  </si>
  <si>
    <t>Caixa de ligação e passagem - CLP 03 - areia e brita comerciais</t>
  </si>
  <si>
    <t>Caixa de ligação e passagem - CLP 03 - areia extraída e brita produzida</t>
  </si>
  <si>
    <t>Caixa de ligação e passagem - CLP 04 - areia e brita comerciais</t>
  </si>
  <si>
    <t>Caixa de ligação e passagem - CLP 04 - areia extraída e brita produzida</t>
  </si>
  <si>
    <t>Caixa de ligação e passagem - CLP 05 - areia e brita comerciais</t>
  </si>
  <si>
    <t>Caixa de ligação e passagem - CLP 05 - areia extraída e brita produzida</t>
  </si>
  <si>
    <t>Caixa de ligação e passagem - CLP 06 - areia e brita comerciais</t>
  </si>
  <si>
    <t>Caixa de ligação e passagem - CLP 06 - areia extraída e brita produzida</t>
  </si>
  <si>
    <t>Caixa de ligação e passagem - CLP 07 - areia e brita comerciais</t>
  </si>
  <si>
    <t>Caixa de ligação e passagem - CLP 07 - areia extraída e brita produzida</t>
  </si>
  <si>
    <t>Caixa de ligação e passagem - CLP 08 - areia e brita comerciais</t>
  </si>
  <si>
    <t>Caixa de ligação e passagem - CLP 08 - areia extraída e brita produzida</t>
  </si>
  <si>
    <t>Caixa de ligação e passagem - CLP 09 - areia e brita comerciais</t>
  </si>
  <si>
    <t>Caixa de ligação e passagem - CLP 09 - areia extraída e brita produzida</t>
  </si>
  <si>
    <t>Caixa de ligação e passagem - CLP 10 - areia e brita comerciais</t>
  </si>
  <si>
    <t>Caixa de ligação e passagem - CLP 10 - areia extraída e brita produzida</t>
  </si>
  <si>
    <t>Caixa de ligação e passagem - CLP 11 - areia e brita comerciais</t>
  </si>
  <si>
    <t>Caixa de ligação e passagem - CLP 11 - areia extraída e brita produzida</t>
  </si>
  <si>
    <t>Caixa de ligação e passagem - CLP 12 - areia e brita comerciais</t>
  </si>
  <si>
    <t>Caixa de ligação e passagem - CLP 12 - areia extraída e brita produzida</t>
  </si>
  <si>
    <t>Caixa de ligação e passagem - CLP 13 - areia e brita comerciais</t>
  </si>
  <si>
    <t>Caixa de ligação e passagem - CLP 13 - areia extraída e brita produzida</t>
  </si>
  <si>
    <t>Caixa de ligação e passagem - CLP 14 - areia e brita comerciais</t>
  </si>
  <si>
    <t>Caixa de ligação e passagem - CLP 14 - areia extraída e brita produzida</t>
  </si>
  <si>
    <t>Caixa de ligação e passagem - CLP 15 - areia e brita comerciais</t>
  </si>
  <si>
    <t>Caixa de ligação e passagem - CLP 15 - areia extraída e brita produzida</t>
  </si>
  <si>
    <t>Caixa de ligação e passagem - CLP 16 - areia e brita comerciais</t>
  </si>
  <si>
    <t>Caixa de ligação e passagem - CLP 16 - areia extraída e brita produzida</t>
  </si>
  <si>
    <t>Caixa de ligação e passagem - CLP 17 - areia e brita comerciais</t>
  </si>
  <si>
    <t>Caixa de ligação e passagem - CLP 17 - areia extraída e brita produzida</t>
  </si>
  <si>
    <t>Caixa de ligação e passagem - CLP 18 - areia e brita comerciais</t>
  </si>
  <si>
    <t>Caixa de ligação e passagem - CLP 18 - areia extraída e brita produzida</t>
  </si>
  <si>
    <t>Camada drenante para proteção de muros de contenção - areia comercial</t>
  </si>
  <si>
    <t>Camada drenante para proteção de muros de contenção - areia extraída</t>
  </si>
  <si>
    <t>Camada drenante para proteção de muros de contenção - brita comercial</t>
  </si>
  <si>
    <t>Camada drenante para proteção de muros de contenção - brita produzida</t>
  </si>
  <si>
    <t>Canal em polietileno e polipropileno com efeito autolimpante e abertura de captação em ferro fundido dúctil - carga de controle de 900 kN - 100,0 x 21,0 x 57,9 cm - fornecimento e instalação em pavimento de asfalto</t>
  </si>
  <si>
    <t>Canal em polietileno e polipropileno com efeito autolimpante e abertura de captação em ferro fundido dúctil - carga de controle de 900 kN - 100,0 x 25,2 x 66,5 cm - fornecimento e instalação em pavimento de asfalto</t>
  </si>
  <si>
    <t>Canal em polietileno e polipropileno com efeito autolimpante e abertura de captação em ferro fundido dúctil - carga de controle de 900 kN - 100,0 x 42,0 x 95,0 cm - fornecimento e instalação em pavimento de asfalto</t>
  </si>
  <si>
    <t>Canal em polietileno e polipropileno com efeito autolimpante e abertura de captação em ferro fundido dúctil - carga de controle de 900 kN - 114,2 x 78,0 x 106,0 cm - fornecimento e instalação em pavimento de asfalto</t>
  </si>
  <si>
    <t>Canal em polietileno e polipropileno com efeito autolimpante e grelha de encaixe em ferro fundido dúctil - carga de controle de 400 kN - 100,0 x 14,7 x 18,6 cm - fornecimento e instalação em pavimento de asfalto</t>
  </si>
  <si>
    <t>Canal em polietileno e polipropileno com efeito autolimpante e grelha de encaixe em ferro fundido dúctil - carga de controle de 400 kN - 100,0 x 24,7 x 23,6 cm - fornecimento e instalação em pavimento de asfalto</t>
  </si>
  <si>
    <t>Canal em polietileno e polipropileno com efeito autolimpante e grelha de encaixe em ferro fundido dúctil - carga de controle de 400 kN - 100,0 x 34,9 x 29,4 cm - fornecimento e instalação em pavimento de asfalto</t>
  </si>
  <si>
    <t>Canal em polietileno e polipropileno com efeito autolimpante e grelha de encaixe em ferro fundido dúctil - carga de controle de 600 kN - 100,0 x 16,0 x 15,0 cm - fornecimento e instalação em pavimento de asfalto</t>
  </si>
  <si>
    <t>Canal em polietileno e polipropileno com efeito autolimpante e grelha de encaixe em ferro fundido dúctil - carga de controle de 600 kN - 100,0 x 21,2 x 21,0 cm - fornecimento e instalação em pavimento de asfalto</t>
  </si>
  <si>
    <t>Canal em polietileno e polipropileno com efeito autolimpante e grelha de encaixe em ferro fundido dúctil - carga de controle de 600 kN - 100,0 x 26,2 x 20,0 cm - fornecimento e instalação em pavimento de asfalto</t>
  </si>
  <si>
    <t>Canal em polietileno e polipropileno com efeito autolimpante e grelha de encaixe em poliamida reforçada - carga de controle de 250 kN - 100,0 x 16,0 x 15,0 cm - fornecimento e instalação em pavimento de asfalto</t>
  </si>
  <si>
    <t>Canal em polietileno e polipropileno com efeito autolimpante e grelha de encaixe em poliamida reforçada - carga de controle de 250 kN - 100,0 x 16,0 x 20,0 cm - fornecimento e instalação em pavimento de asfalto</t>
  </si>
  <si>
    <t>Canal em polietileno e polipropileno com efeito autolimpante e grelha de encaixe em poliamida reforçada - carga de controle de 250 kN - 100,0 x 16,0 x 7,5 cm - fornecimento e instalação em pavimento de asfalto</t>
  </si>
  <si>
    <t>Canal monobloco com corpo e grelha em concreto polímero com efeito autolimpante - carga de controle de 400 kN - 100,0 x 15,0 x 23,0 cm - fornecimento e instalação em pavimento de asfalto</t>
  </si>
  <si>
    <t>Canal monobloco com corpo e grelha em concreto polímero com efeito autolimpante - carga de controle de 400 kN - 100,0 x 15,0 x 23,0 cm - fornecimento e instalação em pavimento de concreto</t>
  </si>
  <si>
    <t>Canal monobloco com corpo e grelha em concreto polímero com efeito autolimpante - carga de controle de 400 kN - 100,0 x 25,0 x 32,0 cm - fornecimento e instalação em pavimento de asfalto</t>
  </si>
  <si>
    <t>Canal monobloco com corpo e grelha em concreto polímero com efeito autolimpante - carga de controle de 400 kN - 100,0 x 25,0 x 32,0 cm - fornecimento e instalação em pavimento de concreto</t>
  </si>
  <si>
    <t>Canal monobloco com corpo e grelha em concreto polímero com efeito autolimpante - carga de controle de 900 kN - 100,0 x 16,0 x 26,5 cm - fornecimento e instalação em pavimento de asfalto</t>
  </si>
  <si>
    <t>Canal monobloco com corpo e grelha em concreto polímero com efeito autolimpante - carga de controle de 900 kN - 100,0 x 16,0 x 26,5 cm - fornecimento e instalação em pavimento de concreto</t>
  </si>
  <si>
    <t>Canal monobloco com corpo e grelha em concreto polímero com efeito autolimpante - carga de controle de 900 kN - 100,0 x 21,0 x 28,0 cm - fornecimento e instalação em pavimento de asfalto</t>
  </si>
  <si>
    <t>Canal monobloco com corpo e grelha em concreto polímero com efeito autolimpante - carga de controle de 900 kN - 100,0 x 21,0 x 28,0 cm - fornecimento e instalação em pavimento de concreto</t>
  </si>
  <si>
    <t>Canal monobloco com corpo e grelha em concreto polímero com efeito autolimpante - carga de controle de 900 kN - 100,0 x 21,0 x 38,0 cm - fornecimento e instalação em pavimento de asfalto</t>
  </si>
  <si>
    <t>Canal monobloco com corpo e grelha em concreto polímero com efeito autolimpante - carga de controle de 900 kN - 100,0 x 21,0 x 38,0 cm - fornecimento e instalação em pavimento de concreto</t>
  </si>
  <si>
    <t>Canal monobloco com corpo e grelha em concreto polímero com efeito autolimpante - carga de controle de 900 kN - 100,0 x 21,0 x 48,0 cm - fornecimento e instalação em pavimento de asfalto</t>
  </si>
  <si>
    <t>Canal monobloco com corpo e grelha em concreto polímero com efeito autolimpante - carga de controle de 900 kN - 100,0 x 21,0 x 48,0 cm - fornecimento e instalação em pavimento de concreto</t>
  </si>
  <si>
    <t>Canal monobloco com corpo e grelha em concreto polímero com efeito autolimpante - carga de controle de 900 kN - 100,0 x 26,0 x 33,0 cm - fornecimento e instalação em pavimento de asfalto</t>
  </si>
  <si>
    <t>Canal monobloco com corpo e grelha em concreto polímero com efeito autolimpante - carga de controle de 900 kN - 100,0 x 26,0 x 33,0 cm - fornecimento e instalação em pavimento de concreto</t>
  </si>
  <si>
    <t>Canal monobloco com corpo e grelha em concreto polímero com efeito autolimpante - carga de controle de 900 kN - 100,0 x 26,0 x 53,0 cm - fornecimento e instalação em pavimento de asfalto</t>
  </si>
  <si>
    <t>Canal monobloco com corpo e grelha em concreto polímero com efeito autolimpante - carga de controle de 900 kN - 100,0 x 26,0 x 53,0 cm - fornecimento e instalação em pavimento de concreto</t>
  </si>
  <si>
    <t>Canal monobloco com corpo e grelha em concreto polímero com efeito autolimpante - carga de controle de 900 kN - 200,0 x 40,0 x 59,5 cm - fornecimento e instalação em pavimento de asfalto</t>
  </si>
  <si>
    <t>Canal monobloco com corpo e grelha em concreto polímero com efeito autolimpante - carga de controle de 900 kN - 200,0 x 40,0 x 59,5 cm - fornecimento e instalação em pavimento de concreto</t>
  </si>
  <si>
    <t>Canaleta de concreto - CAU 01 - seção de 20 x 20 cm - espessura de 10 cm - apoiada em toda a extensão</t>
  </si>
  <si>
    <t>Canaleta de concreto - CAU 02 - seção de 25 x 25 cm - espessura de 10 cm - apoiada em toda a extensão</t>
  </si>
  <si>
    <t>Canaleta de concreto - CAU 03 - seção de 30 x 30 cm - espessura de 10 cm - apoiada em toda a extensão</t>
  </si>
  <si>
    <t>Canaleta de concreto - CAU 04 - seção de 35 x 35 cm - espessura de 10 cm - apoiada em toda a extensão</t>
  </si>
  <si>
    <t>Canaleta de concreto - CAU 05 - seção de 40 x 40 cm - espessura de 10 cm - apoiada em toda a extensão</t>
  </si>
  <si>
    <t>Canaleta de concreto - CAU 06 - seção de 50 x 50 cm - espessura de 10 cm - apoiada em toda a extensão</t>
  </si>
  <si>
    <t>Canaleta de concreto - CAU 07 - seção de 60 x 60 cm - espessura de 10 cm - apoiada em toda a extensão</t>
  </si>
  <si>
    <t>Canaleta meia cana D = 0,30 m assente sobre lastro de areia - areia e brita comerciais - fornecimento e instalação</t>
  </si>
  <si>
    <t>Canaleta meia cana D = 0,30 m assente sobre lastro de areia - areia extraída e brita produzida - fornecimento e instalação</t>
  </si>
  <si>
    <t>Canaleta meia cana D = 0,40 m assente sobre lastro de areia - areia e brita comerciais - fornecimento e instalação</t>
  </si>
  <si>
    <t>Canaleta meia cana D = 0,40 m assente sobre lastro de areia - areia extraída e brita produzida - fornecimento e instalação</t>
  </si>
  <si>
    <t>Chaminé dos poços de visita - CPV 01 - areia e brita comerciais</t>
  </si>
  <si>
    <t>Chaminé dos poços de visita - CPV 01 - areia extraída e brita produzida</t>
  </si>
  <si>
    <t>Chaminé dos poços de visita - CPV 02 - areia e brita comerciais</t>
  </si>
  <si>
    <t>Chaminé dos poços de visita - CPV 02 - areia extraída e brita produzida</t>
  </si>
  <si>
    <t>Chaminé dos poços de visita - CPV 03 - areia e brita comerciais</t>
  </si>
  <si>
    <t>Chaminé dos poços de visita - CPV 03 - areia extraída e brita produzida</t>
  </si>
  <si>
    <t>Chaminé dos poços de visita - CPV 04 - areia e brita comerciais</t>
  </si>
  <si>
    <t>Chaminé dos poços de visita - CPV 04 - areia extraída e brita produzida</t>
  </si>
  <si>
    <t>Chaminé dos poços de visita - CPV 05 - areia e brita comerciais</t>
  </si>
  <si>
    <t>Chaminé dos poços de visita - CPV 05 - areia extraída e brita produzida</t>
  </si>
  <si>
    <t>Chaminé dos poços de visita - CPV 06 - areia e brita comerciais</t>
  </si>
  <si>
    <t>Chaminé dos poços de visita - CPV 06 - areia extraída e brita produzida</t>
  </si>
  <si>
    <t>Chaminé dos poços de visita - CPV 07 - areia e brita comerciais</t>
  </si>
  <si>
    <t>Chaminé dos poços de visita - CPV 07 - areia extraída e brita produzida</t>
  </si>
  <si>
    <t>Colchão drenante com espalhamento e compactação mecânicos - brita produzida</t>
  </si>
  <si>
    <t>Coluna drenante D = 20 cm - areia comercial</t>
  </si>
  <si>
    <t>Coluna drenante D = 20 cm - areia extraída</t>
  </si>
  <si>
    <t>Descida d'água de aterros em degraus - DAD 01 - areia e brita comerciais</t>
  </si>
  <si>
    <t>Descida d'água de aterros em degraus - DAD 01 - areia extraída e brita produzida</t>
  </si>
  <si>
    <t>Descida d'água de aterros em degraus - DAD 02 - areia e brita comerciais</t>
  </si>
  <si>
    <t>Descida d'água de aterros em degraus - DAD 02 - areia extraída e brita produzida</t>
  </si>
  <si>
    <t>Descida d'água de aterros em degraus - DAD 03 - areia e brita comerciais</t>
  </si>
  <si>
    <t>Descida d'água de aterros em degraus - DAD 03 - areia extraída e brita produzida</t>
  </si>
  <si>
    <t>Descida d'água de aterros em degraus - DAD 04 - areia e brita comerciais</t>
  </si>
  <si>
    <t>Descida d'água de aterros em degraus - DAD 04 - areia extraída e brita produzida</t>
  </si>
  <si>
    <t>Descida d'água de aterros em degraus - DAD 05 - areia e brita comerciais</t>
  </si>
  <si>
    <t>Descida d'água de aterros em degraus - DAD 05 - areia extraída e brita produzida</t>
  </si>
  <si>
    <t>Descida d'água de aterros em degraus - DAD 06 - areia e brita comerciais</t>
  </si>
  <si>
    <t>Descida d'água de aterros em degraus - DAD 06 - areia extraída e brita produzida</t>
  </si>
  <si>
    <t>Descida d'água de aterros em degraus - DAD 07 - areia e brita comerciais</t>
  </si>
  <si>
    <t>Descida d'água de aterros em degraus - DAD 07 - areia extraída e brita produzida</t>
  </si>
  <si>
    <t>Descida d'água de aterros em degraus - DAD 08 - areia e brita comerciais</t>
  </si>
  <si>
    <t>Descida d'água de aterros em degraus - DAD 08 - areia extraída e brita produzida</t>
  </si>
  <si>
    <t>Descida d'água de aterros em degraus - DAD 09 - areia e brita comerciais</t>
  </si>
  <si>
    <t>Descida d'água de aterros em degraus - DAD 09 - areia extraída e brita produzida</t>
  </si>
  <si>
    <t>Descida d'água de aterros em degraus - DAD 10 - areia e brita comerciais</t>
  </si>
  <si>
    <t>Descida d'água de aterros em degraus - DAD 10 - areia extraída e brita produzida</t>
  </si>
  <si>
    <t>Descida d'água de aterros em degraus - DAD 11 - areia e brita comerciais</t>
  </si>
  <si>
    <t>Descida d'água de aterros em degraus - DAD 11 - areia extraída e brita produzida</t>
  </si>
  <si>
    <t>Descida d'água de aterros em degraus - DAD 12 - areia e brita comerciais</t>
  </si>
  <si>
    <t>Descida d'água de aterros em degraus - DAD 12 - areia extraída e brita produzida</t>
  </si>
  <si>
    <t>Descida d'água de aterros em degraus - DAD 13 - areia e brita comerciais</t>
  </si>
  <si>
    <t>Descida d'água de aterros em degraus - DAD 13 - areia extraída e brita produzida</t>
  </si>
  <si>
    <t>Descida d'água de aterros em degraus - DAD 14 - areia e brita comerciais</t>
  </si>
  <si>
    <t>Descida d'água de aterros em degraus - DAD 14 - areia extraída e brita produzida</t>
  </si>
  <si>
    <t>Descida d'água de aterros em degraus - DAD 15 - areia e brita comerciais</t>
  </si>
  <si>
    <t>Descida d'água de aterros em degraus - DAD 15 - areia extraída e brita produzida</t>
  </si>
  <si>
    <t>Descida d'água de aterros em degraus - DAD 16 - areia e brita comerciais</t>
  </si>
  <si>
    <t>Descida d'água de aterros em degraus - DAD 16 - areia extraída e brita produzida</t>
  </si>
  <si>
    <t>Descida d'água de aterros em degraus - DAD 17 - areia e brita comerciais</t>
  </si>
  <si>
    <t>Descida d'água de aterros em degraus - DAD 17 - areia extraída e brita produzida</t>
  </si>
  <si>
    <t>Descida d'água de aterros em degraus - DAD 18 - areia e brita comerciais</t>
  </si>
  <si>
    <t>Descida d'água de aterros em degraus - DAD 18 - areia extraída e brita produzida</t>
  </si>
  <si>
    <t>Descida d'água de aterros tipo rápido - DAR 01 - areia e brita comerciais</t>
  </si>
  <si>
    <t>Descida d'água de aterros tipo rápido - DAR 01 - areia extraída e brita produzida</t>
  </si>
  <si>
    <t>Descida d'água de aterros tipo rápido - DAR 02 - areia e brita comerciais</t>
  </si>
  <si>
    <t>Descida d'água de aterros tipo rápido - DAR 02 - areia extraída e brita produzida</t>
  </si>
  <si>
    <t>Descida d'água de aterros tipo rápido - DAR 03 - areia e brita comerciais</t>
  </si>
  <si>
    <t>Descida d'água de aterros tipo rápido - DAR 03 - areia extraída e brita produzida</t>
  </si>
  <si>
    <t>Descida d'água de aterros tipo rápido - DAR 04 - areia e brita comerciais</t>
  </si>
  <si>
    <t>Descida d'água de aterros tipo rápido - DAR 04 - areia extraída e brita produzida</t>
  </si>
  <si>
    <t>Descida d'água de cortes em degraus - DCD 01 - areia e brita comerciais</t>
  </si>
  <si>
    <t>Descida d'água de cortes em degraus - DCD 01 - areia extraída e brita produzida</t>
  </si>
  <si>
    <t>Descida d'água de cortes em degraus - DCD 02 - areia e brita comerciais</t>
  </si>
  <si>
    <t>Descida d'água de cortes em degraus - DCD 02 - areia extraída e brita produzida</t>
  </si>
  <si>
    <t>Descida d'água de cortes em degraus - DCD 03 - areia e brita comerciais</t>
  </si>
  <si>
    <t>Descida d'água de cortes em degraus - DCD 03 - areia extraída e brita produzida</t>
  </si>
  <si>
    <t>Descida d'água de cortes em degraus - DCD 04 - areia e brita comerciais</t>
  </si>
  <si>
    <t>Descida d'água de cortes em degraus - DCD 04 - areia extraída e brita produzida</t>
  </si>
  <si>
    <t>Dissipador de energia - DEB 01 - areia extraída e brita e pedra de mão produzidas</t>
  </si>
  <si>
    <t>Dissipador de energia - DEB 01 - areia, brita e pedra de mão comerciais</t>
  </si>
  <si>
    <t>Dissipador de energia - DEB 02 - areia extraída e brita e pedra de mão produzidas</t>
  </si>
  <si>
    <t>Dissipador de energia - DEB 02 - areia, brita e pedra de mão comerciais</t>
  </si>
  <si>
    <t>Dissipador de energia - DEB 03 - areia extraída e brita e pedra de mão produzidas</t>
  </si>
  <si>
    <t>Dissipador de energia - DEB 03 - areia, brita e pedra de mão comerciais</t>
  </si>
  <si>
    <t>Dissipador de energia - DEB 04 - areia extraída e brita e pedra de mão produzidas</t>
  </si>
  <si>
    <t>Dissipador de energia - DEB 04 - areia, brita e pedra de mão comerciais</t>
  </si>
  <si>
    <t>Dissipador de energia - DEB 05 - areia extraída e brita e pedra de mão produzidas</t>
  </si>
  <si>
    <t>Dissipador de energia - DEB 05 - areia, brita e pedra de mão comerciais</t>
  </si>
  <si>
    <t>Dissipador de energia - DEB 06 - areia extraída e brita e pedra de mão produzidas</t>
  </si>
  <si>
    <t>Dissipador de energia - DEB 06 - areia, brita e pedra de mão comerciais</t>
  </si>
  <si>
    <t>Dissipador de energia - DEB 07 - areia extraída e brita e pedra de mão produzidas</t>
  </si>
  <si>
    <t>Dissipador de energia - DEB 07 - areia, brita e pedra de mão comerciais</t>
  </si>
  <si>
    <t>Dissipador de energia - DEB 08 - areia extraída e brita e pedra de mão produzidas</t>
  </si>
  <si>
    <t>Dissipador de energia - DEB 08 - areia, brita e pedra de mão comerciais</t>
  </si>
  <si>
    <t>Dissipador de energia - DEB 09 - areia extraída e brita e pedra de mão produzidas</t>
  </si>
  <si>
    <t>Dissipador de energia - DEB 09 - areia, brita e pedra de mão comerciais</t>
  </si>
  <si>
    <t>Dissipador de energia - DEB 10 - areia extraída e brita e pedra de mão produzidas</t>
  </si>
  <si>
    <t>Dissipador de energia - DEB 10 - areia, brita e pedra de mão comerciais</t>
  </si>
  <si>
    <t>Dissipador de energia - DEB 11 - areia extraída e brita e pedra de mão produzidas</t>
  </si>
  <si>
    <t>Dissipador de energia - DEB 11 - areia, brita e pedra de mão comerciais</t>
  </si>
  <si>
    <t>Dissipador de energia - DEB 12 - areia extraída e brita e pedra de mão produzidas</t>
  </si>
  <si>
    <t>Dissipador de energia - DEB 12 - areia, brita e pedra de mão comerciais</t>
  </si>
  <si>
    <t>Dissipador de energia - DEB 13 - areia extraída e brita e pedra de mão produzidas</t>
  </si>
  <si>
    <t>Dissipador de energia - DEB 13 - areia, brita e pedra de mão comerciais</t>
  </si>
  <si>
    <t>Dissipador de energia - DED 01 - areia e brita comerciais</t>
  </si>
  <si>
    <t>Dissipador de energia - DED 01 - areia extraída e brita produzida</t>
  </si>
  <si>
    <t>Dissipador de energia - DES 01 - areia e pedra de mão comerciais</t>
  </si>
  <si>
    <t>Dissipador de energia - DES 01 - areia extraída e pedra de mão produzida</t>
  </si>
  <si>
    <t>Dissipador de energia - DES 02 - areia e pedra de mão comerciais</t>
  </si>
  <si>
    <t>Dissipador de energia - DES 02 - areia extraída e pedra de mão produzida</t>
  </si>
  <si>
    <t>Dissipador de energia - DES 03 - areia e pedra de mão comerciais</t>
  </si>
  <si>
    <t>Dissipador de energia - DES 03 - areia extraída e pedra de mão produzida</t>
  </si>
  <si>
    <t>Dissipador de energia - DES 04 - areia e pedra de mão comerciais</t>
  </si>
  <si>
    <t>Dissipador de energia - DES 04 - areia extraída e pedra de mão produzida</t>
  </si>
  <si>
    <t>Dreno de pavimento em microvala com geocomposto drenante H = 0,40 m - inclusive corte, enchimento com areia e selo asfáltico</t>
  </si>
  <si>
    <t>Dreno de pavimento em microvala com geocomposto drenante H = 0,60 m - inclusive corte, enchimento com areia e selo asfáltico</t>
  </si>
  <si>
    <t>Dreno de PVC D = 100 mm para OAE - fornecimento e instalação</t>
  </si>
  <si>
    <t>Dreno de PVC D = 150 mm para OAE - fornecimento e instalação</t>
  </si>
  <si>
    <t>Dreno de PVC D = 75 mm para OAE - fornecimento e instalação</t>
  </si>
  <si>
    <t>Dreno em tubo de aço galvanizado D = 100 mm em OAE - fornecimento e instalação</t>
  </si>
  <si>
    <t>Dreno em tubo de aço galvanizado D = 80 mm em OAE - fornecimento e instalação</t>
  </si>
  <si>
    <t>Dreno longitudinal de pavimento H = 0,40 m - com geocomposto drenante</t>
  </si>
  <si>
    <t>Dreno longitudinal de pavimento H = 0,60 m - com geocomposto drenante</t>
  </si>
  <si>
    <t>Dreno longitudinal de pavimento H = 1,00 m - com geocomposto drenante</t>
  </si>
  <si>
    <t>Dreno longitudinal de pavimento H = 1,50 m - com geocomposto drenante</t>
  </si>
  <si>
    <t>Dreno longitudinal profundo em tubo de concreto D = 0,40 m em vala de H = 1,10 m e L = 1,00 m com brita envolta em geotêxtil</t>
  </si>
  <si>
    <t>Dreno longitudinal profundo para corte em rocha - DPR 01 - tubo de concreto perfurado e brita comercial</t>
  </si>
  <si>
    <t>Dreno longitudinal profundo para corte em rocha - DPR 01 - tubo de concreto perfurado e brita produzida</t>
  </si>
  <si>
    <t>Dreno longitudinal profundo para corte em rocha - DPR 01 - tubo PEAD e brita comercial</t>
  </si>
  <si>
    <t>Dreno longitudinal profundo para corte em rocha - DPR 01 - tubo PEAD e brita produzida</t>
  </si>
  <si>
    <t>Dreno longitudinal profundo para corte em rocha - DPR 02 - tubo de concreto perfurado e brita comercial</t>
  </si>
  <si>
    <t>Dreno longitudinal profundo para corte em rocha - DPR 02 - tubo de concreto perfurado e brita produzida</t>
  </si>
  <si>
    <t>Dreno longitudinal profundo para corte em rocha - DPR 02 - tubo PEAD e brita comercial</t>
  </si>
  <si>
    <t>Dreno longitudinal profundo para corte em rocha - DPR 02 - tubo PEAD e brita produzida</t>
  </si>
  <si>
    <t>Dreno longitudinal profundo para corte em rocha - DPR 03 - brita comercial</t>
  </si>
  <si>
    <t>Dreno longitudinal profundo para corte em rocha - DPR 03 - brita produzida</t>
  </si>
  <si>
    <t>Dreno longitudinal profundo para corte em rocha - DPR 04 - brita comercial</t>
  </si>
  <si>
    <t>Dreno longitudinal profundo para corte em rocha - DPR 04 - brita produzida</t>
  </si>
  <si>
    <t>Dreno longitudinal profundo para corte em rocha - DPR 05 - tubo de concreto poroso e areia comercial</t>
  </si>
  <si>
    <t>Dreno longitudinal profundo para corte em rocha - DPR 05 - tubo de concreto poroso e areia extraída</t>
  </si>
  <si>
    <t>Dreno longitudinal profundo para corte em solo - DPS 01 - tubo PEAD e areia comercial</t>
  </si>
  <si>
    <t>Dreno longitudinal profundo para corte em solo - DPS 01 - tubo PEAD e areia extraída</t>
  </si>
  <si>
    <t>Dreno longitudinal profundo para corte em solo - DPS 02 - tubo PEAD e areia comercial</t>
  </si>
  <si>
    <t>Dreno longitudinal profundo para corte em solo - DPS 02 - tubo PEAD e areia extraída</t>
  </si>
  <si>
    <t>Dreno longitudinal profundo para corte em solo - DPS 03 - tubo de concreto perfurado, areia e brita comerciais - madeira com utilização de 5 vezes</t>
  </si>
  <si>
    <t>Dreno longitudinal profundo para corte em solo - DPS 03 - tubo de concreto perfurado, areia extraída e brita produzida - madeira com utilização de 5 vezes</t>
  </si>
  <si>
    <t>Dreno longitudinal profundo para corte em solo - DPS 03 - tubo PEAD, areia e brita comerciais - madeira com utilização de 5 vezes</t>
  </si>
  <si>
    <t>Dreno longitudinal profundo para corte em solo - DPS 03 - tubo PEAD, areia extraída e brita produzida - madeira com utilização de 5 vezes</t>
  </si>
  <si>
    <t>Dreno longitudinal profundo para corte em solo - DPS 04 - tubo de concreto perfurado, areia e brita comerciais - madeira com utilização de 5 vezes</t>
  </si>
  <si>
    <t>Dreno longitudinal profundo para corte em solo - DPS 04 - tubo de concreto perfurado, areia extraída e brita produzida - madeira com utilização de 5 vezes</t>
  </si>
  <si>
    <t>Dreno longitudinal profundo para corte em solo - DPS 04 - tubo PEAD, areia e brita comerciais - madeira com utilização de 5 vezes</t>
  </si>
  <si>
    <t>Dreno longitudinal profundo para corte em solo - DPS 04 - tubo PEAD, areia extraída e brita produzida - madeira com utilização de 5 vezes</t>
  </si>
  <si>
    <t>Dreno longitudinal profundo para corte em solo - DPS 05 - dreno cego - brita comercial</t>
  </si>
  <si>
    <t>Dreno longitudinal profundo para corte em solo - DPS 05 - dreno cego - brita produzida</t>
  </si>
  <si>
    <t>Dreno longitudinal profundo para corte em solo - DPS 06 - dreno cego - brita comercial</t>
  </si>
  <si>
    <t>Dreno longitudinal profundo para corte em solo - DPS 06 - dreno cego - brita produzida</t>
  </si>
  <si>
    <t>Dreno longitudinal profundo para corte em solo - DPS 07 - tubo de concreto perfurado e brita comercial</t>
  </si>
  <si>
    <t>Dreno longitudinal profundo para corte em solo - DPS 07 - tubo de concreto perfurado e brita produzida</t>
  </si>
  <si>
    <t>Dreno longitudinal profundo para corte em solo - DPS 07 - tubo PEAD e brita comercial</t>
  </si>
  <si>
    <t>Dreno longitudinal profundo para corte em solo - DPS 07 - tubo PEAD e brita produzida</t>
  </si>
  <si>
    <t>Dreno longitudinal profundo para corte em solo - DPS 08 - tubo de concreto perfurado e brita comercial</t>
  </si>
  <si>
    <t>Dreno longitudinal profundo para corte em solo - DPS 08 - tubo de concreto perfurado e brita produzida</t>
  </si>
  <si>
    <t>Dreno longitudinal profundo para corte em solo - DPS 08 - tubo PEAD e brita comercial</t>
  </si>
  <si>
    <t>Dreno longitudinal profundo para corte em solo - DPS 08 - tubo PEAD e brita produzida</t>
  </si>
  <si>
    <t>Dreno profundo H = 1,0 m - com geocomposto drenante - inclusive escavação e reaterro</t>
  </si>
  <si>
    <t>Dreno profundo H = 1,5 m - com geocomposto drenante - inclusive escavação e reaterro</t>
  </si>
  <si>
    <t>Dreno sub-horizontal - DSH 01 - material de 1ª categoria</t>
  </si>
  <si>
    <t>Dreno sub-horizontal - DSH 01 - material de 2ª categoria</t>
  </si>
  <si>
    <t>Dreno subsuperficial - DSS 01 - tubo de concreto perfurado e areia comercial</t>
  </si>
  <si>
    <t>Dreno subsuperficial - DSS 01 - tubo de concreto perfurado e areia extraída</t>
  </si>
  <si>
    <t>Dreno subsuperficial - DSS 01 - tubo PEAD e areia comercial</t>
  </si>
  <si>
    <t>Dreno subsuperficial - DSS 01 - tubo PEAD e areia extraída</t>
  </si>
  <si>
    <t>Dreno subsuperficial - DSS 02 - brita comercial</t>
  </si>
  <si>
    <t>Dreno subsuperficial - DSS 02 - brita produzida</t>
  </si>
  <si>
    <t>Dreno subsuperficial - DSS 03 - brita comercial</t>
  </si>
  <si>
    <t>Dreno subsuperficial - DSS 03 - brita produzida</t>
  </si>
  <si>
    <t>Dreno subsuperficial - DSS 04 - tubo de concreto perfurado e brita comercial</t>
  </si>
  <si>
    <t>Dreno subsuperficial - DSS 04 - tubo de concreto perfurado e brita produzida</t>
  </si>
  <si>
    <t>Dreno subsuperficial - DSS 04 - tubo PEAD e brita comercial</t>
  </si>
  <si>
    <t>Dreno subsuperficial - DSS 04 - tubo PEAD e brita produzida</t>
  </si>
  <si>
    <t>Dreno tipo barbacã - DRB 01 - D = 75 mm em estrutura de contenção de encosta - excluso o tubo de drenagem</t>
  </si>
  <si>
    <t>Dreno tipo barbacã - DRB 02 - D = 50 mm em estrutura de contenção de encosta - excluso o tubo de drenagem</t>
  </si>
  <si>
    <t>Enchimento de junta de concreto com argamassa asfáltica de densidade 1.700 kg/m³ - espessura de 1 cm</t>
  </si>
  <si>
    <t>Entrada para descida d'água - EDA 01 - areia e brita comerciais</t>
  </si>
  <si>
    <t>Entrada para descida d'água - EDA 01 - areia extraída e brita produzida</t>
  </si>
  <si>
    <t>Entrada para descida d'água - EDA 02 - areia e brita comerciais</t>
  </si>
  <si>
    <t>Entrada para descida d'água - EDA 02 - areia extraída e brita produzida</t>
  </si>
  <si>
    <t>Entrada para descida d'água - EDA 03 - areia e brita comerciais</t>
  </si>
  <si>
    <t>Entrada para descida d'água - EDA 03 - areia extraída e brita produzida</t>
  </si>
  <si>
    <t>Entrada para descida d'água - EDA 04 - areia e brita comerciais</t>
  </si>
  <si>
    <t>Entrada para descida d'água - EDA 04 - areia extraída e brita produzida</t>
  </si>
  <si>
    <t>Envelope de brita para tubos com diâmetro externo de 75 a 110 mm - L = 15 cm e H = 15 cm</t>
  </si>
  <si>
    <t>Escavação mecânica de vala para drenagem com valetadeira em material de 1ª categoria</t>
  </si>
  <si>
    <t>Escavação mecânica de vala trapezoidal ou triangular em material de 1ª categoria para drenagem superficial com retroescavadeira - 0,10 m² ≤ seção &lt; 0,15 m²</t>
  </si>
  <si>
    <t>Escavação mecânica de vala trapezoidal ou triangular em material de 1ª categoria para drenagem superficial com retroescavadeira - 0,15 m² ≤ seção &lt; 0,20 m²</t>
  </si>
  <si>
    <t>Escavação mecânica de vala trapezoidal ou triangular em material de 1ª categoria para drenagem superficial com retroescavadeira - 0,20 m² ≤ seção &lt; 0,30 m²</t>
  </si>
  <si>
    <t>Escavação mecânica de vala trapezoidal ou triangular em material de 1ª categoria para drenagem superficial com retroescavadeira - 0,30 m² ≤ seção &lt; 0,50 m²</t>
  </si>
  <si>
    <t>Escavação mecânica de vala trapezoidal ou triangular em material de 1ª categoria para drenagem superficial com retroescavadeira - seção &lt; 0,10 m²</t>
  </si>
  <si>
    <t>Esgotamento de água com bomba submersa</t>
  </si>
  <si>
    <t>h</t>
  </si>
  <si>
    <t>Esgotamento de dreno horizontal profundo a vácuo</t>
  </si>
  <si>
    <t>Geodreno vertical para tratamento de solos moles</t>
  </si>
  <si>
    <t>Grelha de concreto 54 x 100 cm para boca-de-lobo - areia e brita comerciais - sobrecarga do trem tipo TB 45</t>
  </si>
  <si>
    <t>Grelha de concreto 54 x 100 cm para boca-de-lobo - areia extraída e brita produzida - sobrecarga do trem tipo TB 45</t>
  </si>
  <si>
    <t>Lastro de areia comercial - espalhamento manual</t>
  </si>
  <si>
    <t>Lastro de areia comercial - espalhamento mecânico</t>
  </si>
  <si>
    <t>Lastro de areia extraída - espalhamento manual</t>
  </si>
  <si>
    <t>Lastro de areia extraída - espalhamento mecânico</t>
  </si>
  <si>
    <t>Lastro de brita comercial compactado com soquete vibratório - espalhamento manual</t>
  </si>
  <si>
    <t>Lastro de brita produzida compactado com soquete vibratório - espalhamento manual</t>
  </si>
  <si>
    <t>Lastro de pedra de mão ou rachão - espalhamento manual</t>
  </si>
  <si>
    <t>Meio-fio de concreto - MFC 01 - areia e brita comerciais - fôrma de madeira</t>
  </si>
  <si>
    <t>Meio-fio de concreto - MFC 01 - areia extraída e brita produzida - fôrma de madeira</t>
  </si>
  <si>
    <t>Meio-fio de concreto - MFC 01 moldado no local com extrusora e concreto usinado - areia e brita comerciais</t>
  </si>
  <si>
    <t>Meio-fio de concreto - MFC 01 moldado no local com extrusora e concreto usinado - areia extraída e brita produzida</t>
  </si>
  <si>
    <t>Meio-fio de concreto - MFC 02 - areia e brita comerciais - fôrma de madeira</t>
  </si>
  <si>
    <t>Meio-fio de concreto - MFC 02 - areia extraída e brita produzida - fôrma de madeira</t>
  </si>
  <si>
    <t>Meio-fio de concreto - MFC 02 moldado no local com extrusora e concreto usinado - areia e brita comerciais</t>
  </si>
  <si>
    <t>Meio-fio de concreto - MFC 02 moldado no local com extrusora e concreto usinado - areia extraída e brita produzida</t>
  </si>
  <si>
    <t>Meio-fio de concreto - MFC 03 - areia e brita comerciais - fôrma de madeira</t>
  </si>
  <si>
    <t>Meio-fio de concreto - MFC 03 - areia extraída e brita produzida - fôrma de madeira</t>
  </si>
  <si>
    <t>Meio-fio de concreto - MFC 03 moldado no local com extrusora e concreto usinado - areia e brita comerciais</t>
  </si>
  <si>
    <t>Meio-fio de concreto - MFC 03 moldado no local com extrusora e concreto usinado - areia extraída e brita produzida</t>
  </si>
  <si>
    <t>Meio-fio de concreto - MFC 04 - areia e brita comerciais - fôrma de madeira</t>
  </si>
  <si>
    <t>Meio-fio de concreto - MFC 04 - areia extraída e brita produzida - fôrma de madeira</t>
  </si>
  <si>
    <t>Meio-fio de concreto - MFC 04 moldado no local com extrusora e concreto usinado - areia e brita comerciais</t>
  </si>
  <si>
    <t>Meio-fio de concreto - MFC 04 moldado no local com extrusora e concreto usinado - areia extraída e brita produzida</t>
  </si>
  <si>
    <t>Meio-fio de concreto - MFC 05 - areia e brita comerciais - fôrma de madeira</t>
  </si>
  <si>
    <t>Meio-fio de concreto - MFC 05 - areia extraída e brita produzida - fôrma de madeira</t>
  </si>
  <si>
    <t>Meio-fio de concreto - MFC 05 moldado no local com extrusora e concreto usinado - areia e brita comerciais</t>
  </si>
  <si>
    <t>Meio-fio de concreto - MFC 05 moldado no local com extrusora e concreto usinado - areia extraída e brita produzida</t>
  </si>
  <si>
    <t>Meio-fio de concreto - MFC 06 - areia e brita comerciais - fôrma de madeira</t>
  </si>
  <si>
    <t>Meio-fio de concreto - MFC 06 - areia extraída e brita produzida - fôrma de madeira</t>
  </si>
  <si>
    <t>Meio-fio de concreto - MFC 06 moldado no local com extrusora e concreto usinado - areia e brita comerciais</t>
  </si>
  <si>
    <t>Meio-fio de concreto - MFC 06 moldado no local com extrusora e concreto usinado - areia extraída e brita produzida</t>
  </si>
  <si>
    <t>Meio-fio de concreto - MFC 07 - areia e brita comerciais - fôrma de madeira</t>
  </si>
  <si>
    <t>Meio-fio de concreto - MFC 07 - areia extraída e brita produzida - fôrma de madeira</t>
  </si>
  <si>
    <t>Meio-fio de concreto - MFC 07 moldado no local com extrusora e concreto usinado - areia e brita comerciais</t>
  </si>
  <si>
    <t>Meio-fio de concreto - MFC 07 moldado no local com extrusora e concreto usinado - areia extraída e brita produzida</t>
  </si>
  <si>
    <t>Meio-fio de concreto - MFC 08 - areia e brita comerciais - fôrma de madeira</t>
  </si>
  <si>
    <t>Meio-fio de concreto - MFC 08 - areia extraída e brita produzida - fôrma de madeira</t>
  </si>
  <si>
    <t>Meio-fio de concreto - MFC 08 moldado no local com extrusora e concreto usinado - areia e brita comerciais</t>
  </si>
  <si>
    <t>Meio-fio de concreto - MFC 08 moldado no local com extrusora e concreto usinado - areia extraída e brita produzida</t>
  </si>
  <si>
    <t>Microvala para dreno de pavimento com geocomposto drenante H = 0,4 m</t>
  </si>
  <si>
    <t>Microvala para dreno de pavimento com geocomposto drenante H = 0,6 m</t>
  </si>
  <si>
    <t>Perfuração para dreno sub-horizontal em material de 1ª categoria com D = 75 mm (linha NW)</t>
  </si>
  <si>
    <t>Perfuração para dreno sub-horizontal em material de 2ª categoria com D = 75 mm (linha NW)</t>
  </si>
  <si>
    <t>Poço de visita - PVI 01 - areia e brita comerciais</t>
  </si>
  <si>
    <t>Poço de visita - PVI 01 - areia extraída e brita produzida</t>
  </si>
  <si>
    <t>Poço de visita - PVI 02 - areia e brita comerciais</t>
  </si>
  <si>
    <t>Poço de visita - PVI 02 - areia extraída e brita produzida</t>
  </si>
  <si>
    <t>Poço de visita - PVI 03 - areia e brita comerciais</t>
  </si>
  <si>
    <t>Poço de visita - PVI 03 - areia extraída e brita produzida</t>
  </si>
  <si>
    <t>Poço de visita - PVI 04 - areia e brita comerciais</t>
  </si>
  <si>
    <t>Poço de visita - PVI 04 - areia extraída e brita produzida</t>
  </si>
  <si>
    <t>Poço de visita - PVI 05 - areia e brita comerciais</t>
  </si>
  <si>
    <t>Poço de visita - PVI 05 - areia extraída e brita produzida</t>
  </si>
  <si>
    <t>Poço de visita - PVI 06 - areia e brita comerciais</t>
  </si>
  <si>
    <t>Poço de visita - PVI 06 - areia extraída e brita produzida</t>
  </si>
  <si>
    <t>Poço de visita - PVI 07 - areia e brita comerciais</t>
  </si>
  <si>
    <t>Poço de visita - PVI 07 - areia extraída e brita produzida</t>
  </si>
  <si>
    <t>Poço de visita - PVI 08 - areia e brita comerciais</t>
  </si>
  <si>
    <t>Poço de visita - PVI 08 - areia extraída e brita produzida</t>
  </si>
  <si>
    <t>Poço de visita - PVI 09 - areia e brita comerciais</t>
  </si>
  <si>
    <t>Poço de visita - PVI 09 - areia extraída e brita produzida</t>
  </si>
  <si>
    <t>Poço de visita - PVI 10 - areia e brita comerciais</t>
  </si>
  <si>
    <t>Poço de visita - PVI 10 - areia extraída e brita produzida</t>
  </si>
  <si>
    <t>Poço de visita - PVI 11 - areia e brita comerciais</t>
  </si>
  <si>
    <t>Poço de visita - PVI 11 - areia extraída e brita produzida</t>
  </si>
  <si>
    <t>Poço de visita - PVI 12 - areia e brita comerciais</t>
  </si>
  <si>
    <t>Poço de visita - PVI 12 - areia extraída e brita produzida</t>
  </si>
  <si>
    <t>Poço de visita - PVI 13 - areia e brita comerciais</t>
  </si>
  <si>
    <t>Poço de visita - PVI 13 - areia extraída e brita produzida</t>
  </si>
  <si>
    <t>Poço de visita - PVI 14 - areia e brita comerciais</t>
  </si>
  <si>
    <t>Poço de visita - PVI 14 - areia extraída e brita produzida</t>
  </si>
  <si>
    <t>Poço de visita - PVI 15 - areia e brita comerciais</t>
  </si>
  <si>
    <t>Poço de visita - PVI 15 - areia extraída e brita produzida</t>
  </si>
  <si>
    <t>Poço de visita - PVI 16 - areia e brita comerciais</t>
  </si>
  <si>
    <t>Poço de visita - PVI 16 - areia extraída e brita produzida</t>
  </si>
  <si>
    <t>Poço de visita - PVI 17 - areia e brita comerciais</t>
  </si>
  <si>
    <t>Poço de visita - PVI 17 - areia extraída e brita produzida</t>
  </si>
  <si>
    <t>Poço de visita - PVI 18 - areia e brita comerciais</t>
  </si>
  <si>
    <t>Poço de visita - PVI 18 - areia extraída e brita produzida</t>
  </si>
  <si>
    <t>Reaterro e compactação em vala de dreno com geocomposto</t>
  </si>
  <si>
    <t>Sarjeta trapezoidal de canteiro central de concreto - SZCC 100-25 - areia e brita comerciais</t>
  </si>
  <si>
    <t>Sarjeta trapezoidal de canteiro central de concreto - SZCC 100-25 - areia extraída e brita produzida</t>
  </si>
  <si>
    <t>Sarjeta trapezoidal de canteiro central de concreto - SZCC 100-25 moldada no local com extrusora e concreto usinado - areia e brita comerciais</t>
  </si>
  <si>
    <t>Sarjeta trapezoidal de canteiro central de concreto - SZCC 100-25 moldada no local com extrusora e concreto usinado - areia extraída e brita produzida</t>
  </si>
  <si>
    <t>Sarjeta trapezoidal de canteiro central de concreto - SZCC 140-35 - areia e brita comerciais</t>
  </si>
  <si>
    <t>Sarjeta trapezoidal de canteiro central de concreto - SZCC 140-35 - areia extraída e brita produzida</t>
  </si>
  <si>
    <t>Sarjeta trapezoidal de canteiro central de concreto - SZCC 140-35 moldada no local com extrusora e concreto usinado - areia e brita comerciais</t>
  </si>
  <si>
    <t>Sarjeta trapezoidal de canteiro central de concreto - SZCC 140-35 moldada no local com extrusora e concreto usinado - areia extraída e brita produzida</t>
  </si>
  <si>
    <t>Sarjeta trapezoidal de concreto - SZC 60-20 - escavação mecânica - areia e brita comerciais</t>
  </si>
  <si>
    <t>Sarjeta trapezoidal de concreto - SZC 60-20 - escavação mecânica - areia extraída e brita produzida</t>
  </si>
  <si>
    <t>Sarjeta trapezoidal de concreto - SZC 60-20 moldada no local com extrusora e concreto usinado - escavação mecânica - areia e brita comerciais</t>
  </si>
  <si>
    <t>Sarjeta trapezoidal de concreto - SZC 60-20 moldada no local com extrusora e concreto usinado - escavação mecânica - areia extraída e brita produzida</t>
  </si>
  <si>
    <t>Sarjeta trapezoidal de concreto - SZC 90-30 - escavação mecânica - areia e brita comerciais</t>
  </si>
  <si>
    <t>Sarjeta trapezoidal de concreto - SZC 90-30 - escavação mecânica - areia extraída e brita produzida</t>
  </si>
  <si>
    <t>Sarjeta trapezoidal de concreto - SZC 90-30 moldada no local com extrusora e concreto usinado - escavação mecânica - areia e brita comerciais</t>
  </si>
  <si>
    <t>Sarjeta trapezoidal de concreto - SZC 90-30 moldada no local com extrusora e concreto usinado - escavação mecânica - areia extraída e brita produzida</t>
  </si>
  <si>
    <t>Sarjeta trapezoidal de grama - SZG 60-20 - escavação mecânica</t>
  </si>
  <si>
    <t>Sarjeta trapezoidal de grama - SZG 90-30 - escavação mecânica</t>
  </si>
  <si>
    <t>Sarjeta trapezoidal sem revestimento - SZT 60-20 - escavação mecânica</t>
  </si>
  <si>
    <t>Sarjeta trapezoidal sem revestimento - SZT 90-30 - escavação mecânica</t>
  </si>
  <si>
    <t>Sarjeta triangular de canteiro central de concreto - STCC 100-25 - areia e brita comerciais</t>
  </si>
  <si>
    <t>Sarjeta triangular de canteiro central de concreto - STCC 100-25 - areia extraída e brita produzida</t>
  </si>
  <si>
    <t>Sarjeta triangular de canteiro central de concreto - STCC 100-25 moldada no local com extrusora e concreto usinado - areia e brita comerciais</t>
  </si>
  <si>
    <t>Sarjeta triangular de canteiro central de concreto - STCC 100-25 moldada no local com extrusora e concreto usinado - areia extraída e brita produzida</t>
  </si>
  <si>
    <t>Sarjeta triangular de canteiro central de concreto - STCC 140-35 - areia e brita comerciais</t>
  </si>
  <si>
    <t>Sarjeta triangular de canteiro central de concreto - STCC 140-35 - areia extraída e brita produzida</t>
  </si>
  <si>
    <t>Sarjeta triangular de canteiro central de concreto - STCC 140-35 moldada no local com extrusora e concreto usinado - areia e brita comerciais</t>
  </si>
  <si>
    <t>Sarjeta triangular de canteiro central de concreto - STCC 140-35 moldada no local com extrusora e concreto usinado - areia extraída e brita produzida</t>
  </si>
  <si>
    <t>Sarjeta triangular de canteiro central de grama - STCG 100-25 - escavação mecânica</t>
  </si>
  <si>
    <t>Sarjeta triangular de canteiro central de grama - STCG 140-35 - escavação mecânica</t>
  </si>
  <si>
    <t>Sarjeta triangular de canteiro central de grama - STCG 200-25 - escavação mecânica</t>
  </si>
  <si>
    <t>Sarjeta triangular de canteiro central de grama - STCG 300-37,5 - escavação mecânica</t>
  </si>
  <si>
    <t>Sarjeta triangular de concreto - STC 100-20 - escavação mecânica - areia e brita comerciais</t>
  </si>
  <si>
    <t>Sarjeta triangular de concreto - STC 100-20 - escavação mecânica - areia extraída e brita produzida</t>
  </si>
  <si>
    <t>Sarjeta triangular de concreto - STC 100-20 moldada no local com extrusora e concreto usinado - escavação mecânica - areia e brita comerciais</t>
  </si>
  <si>
    <t>Sarjeta triangular de concreto - STC 100-20 moldada no local com extrusora e concreto usinado - escavação mecânica - areia extraída e brita produzida</t>
  </si>
  <si>
    <t>Sarjeta triangular de concreto - STC 100-21 - escavação mecânica - areia e brita comerciais</t>
  </si>
  <si>
    <t>Sarjeta triangular de concreto - STC 100-21 - escavação mecânica - areia extraída e brita produzida</t>
  </si>
  <si>
    <t>Sarjeta triangular de concreto - STC 100-21 moldada no local com extrusora e concreto usinado - escavação mecânica - areia e brita comerciais</t>
  </si>
  <si>
    <t>Sarjeta triangular de concreto - STC 100-21 moldada no local com extrusora e concreto usinado - escavação mecânica - areia extraída e brita produzida</t>
  </si>
  <si>
    <t>Sarjeta triangular de concreto - STC 108-25 - escavação mecânica - areia e brita comerciais</t>
  </si>
  <si>
    <t>Sarjeta triangular de concreto - STC 108-25 - escavação mecânica - areia extraída e brita produzida</t>
  </si>
  <si>
    <t>Sarjeta triangular de concreto - STC 108-25 moldada no local com extrusora e concreto usinado - escavação mecânica - areia e brita comerciais</t>
  </si>
  <si>
    <t>Sarjeta triangular de concreto - STC 108-25 moldada no local com extrusora e concreto usinado - escavação mecânica - areia extraída e brita produzida</t>
  </si>
  <si>
    <t>Sarjeta triangular de concreto - STC 125-25 - escavação mecânica - areia e brita comerciais</t>
  </si>
  <si>
    <t>Sarjeta triangular de concreto - STC 125-25 - escavação mecânica - areia extraída e brita produzida</t>
  </si>
  <si>
    <t>Sarjeta triangular de concreto - STC 125-25 moldada no local com extrusora e concreto usinado - escavação mecânica - areia e brita comerciais</t>
  </si>
  <si>
    <t>Sarjeta triangular de concreto - STC 125-25 moldada no local com extrusora e concreto usinado - escavação mecânica - areia extraída e brita produzida</t>
  </si>
  <si>
    <t>Sarjeta triangular de concreto - STC 125-27 - escavação mecânica - areia e brita comerciais</t>
  </si>
  <si>
    <t>Sarjeta triangular de concreto - STC 125-27 - escavação mecânica - areia extraída e brita produzida</t>
  </si>
  <si>
    <t>Sarjeta triangular de concreto - STC 125-27 moldada no local com extrusora e concreto usinado - escavação mecânica - areia e brita comerciais</t>
  </si>
  <si>
    <t>Sarjeta triangular de concreto - STC 125-27 moldada no local com extrusora e concreto usinado - escavação mecânica - areia extraída e brita produzida</t>
  </si>
  <si>
    <t>Sarjeta triangular de concreto - STC 150-30 - escavação mecânica - areia e brita comerciais</t>
  </si>
  <si>
    <t>Sarjeta triangular de concreto - STC 150-30 - escavação mecânica - areia extraída e brita produzida</t>
  </si>
  <si>
    <t>Sarjeta triangular de concreto - STC 150-30 moldada no local com extrusora e concreto usinado - escavação mecânica - areia e brita comerciais</t>
  </si>
  <si>
    <t>Sarjeta triangular de concreto - STC 150-30 moldada no local com extrusora e concreto usinado - escavação mecânica - areia extraída e brita produzida</t>
  </si>
  <si>
    <t>Sarjeta triangular de concreto - STC 150-32 - escavação mecânica - areia e brita comerciais</t>
  </si>
  <si>
    <t>Sarjeta triangular de concreto - STC 150-32 - escavação mecânica - areia extraída e brita produzida</t>
  </si>
  <si>
    <t>Sarjeta triangular de concreto - STC 150-32 moldada no local com extrusora e concreto usinado - escavação mecânica - areia e brita comerciais</t>
  </si>
  <si>
    <t>Sarjeta triangular de concreto - STC 150-32 moldada no local com extrusora e concreto usinado - escavação mecânica - areia extraída e brita produzida</t>
  </si>
  <si>
    <t>Sarjeta triangular de concreto - STC 73-15 - escavação mecânica - areia e brita comerciais</t>
  </si>
  <si>
    <t>Sarjeta triangular de concreto - STC 73-15 - escavação mecânica - areia extraída e brita produzida</t>
  </si>
  <si>
    <t>Sarjeta triangular de concreto - STC 73-15 moldada no local com extrusora e concreto usinado - escavação mecânica - areia e brita comerciais</t>
  </si>
  <si>
    <t>Sarjeta triangular de concreto - STC 73-15 moldada no local com extrusora e concreto usinado - escavação mecânica - areia extraída e brita produzida</t>
  </si>
  <si>
    <t>Sarjeta triangular de concreto - STC 80-15 - escavação mecânica - areia e brita comerciais</t>
  </si>
  <si>
    <t>Sarjeta triangular de concreto - STC 80-15 - escavação mecânica - areia extraída e brita produzida</t>
  </si>
  <si>
    <t>Sarjeta triangular de concreto - STC 80-15 moldada no local com extrusora e concreto usinado - escavação mecânica - areia e brita comerciais</t>
  </si>
  <si>
    <t>Sarjeta triangular de concreto - STC 80-15 moldada no local com extrusora e concreto usinado - escavação mecânica - areia extraída e brita produzida</t>
  </si>
  <si>
    <t>Sarjeta triangular de concreto - STC 80-17 - escavação mecânica - areia e brita comerciais</t>
  </si>
  <si>
    <t>Sarjeta triangular de concreto - STC 80-17 - escavação mecânica - areia extraída e brita produzida</t>
  </si>
  <si>
    <t>Sarjeta triangular de concreto - STC 80-17 moldada no local com extrusora e concreto usinado - escavação mecânica - areia e brita comerciais</t>
  </si>
  <si>
    <t>Sarjeta triangular de concreto - STC 80-17 moldada no local com extrusora e concreto usinado - escavação mecânica - areia extraída e brita produzida</t>
  </si>
  <si>
    <t>Sarjeta triangular de concreto - STC 88-20 - escavação mecânica - areia e brita comerciais</t>
  </si>
  <si>
    <t>Sarjeta triangular de concreto - STC 88-20 - escavação mecânica - areia extraída e brita produzida</t>
  </si>
  <si>
    <t>Sarjeta triangular de concreto - STC 88-20 moldada no local com extrusora e concreto usinado - escavação mecânica - areia e brita comerciais</t>
  </si>
  <si>
    <t>Sarjeta triangular de concreto - STC 88-20 moldada no local com extrusora e concreto usinado - escavação mecânica - areia extraída e brita produzida</t>
  </si>
  <si>
    <t>Sarjeta triangular de grama - STG 100-20 - escavação mecânica</t>
  </si>
  <si>
    <t>Sarjeta triangular de grama - STG 125-25 - escavação mecânica</t>
  </si>
  <si>
    <t>Sarjeta triangular de grama - STG 80-15 - escavação mecânica</t>
  </si>
  <si>
    <t>Sarjeta triangular sem revestimento - STT 100-20 - escavação mecânica</t>
  </si>
  <si>
    <t>Sarjeta triangular sem revestimento - STT 125-25 - escavação mecânica</t>
  </si>
  <si>
    <t>Sarjeta triangular sem revestimento - STT 80-15 - escavação mecânica</t>
  </si>
  <si>
    <t>Selo asfáltico de microvala para dreno de pavimento com geocomposto</t>
  </si>
  <si>
    <t>Transposição de segmentos de sarjeta - TSS 01 - areia e brita comerciais</t>
  </si>
  <si>
    <t>Transposição de segmentos de sarjeta - TSS 01 - areia extraída e brita produzida</t>
  </si>
  <si>
    <t>Transposição de segmentos de sarjeta - TSS 02 - areia e brita comerciais</t>
  </si>
  <si>
    <t>Transposição de segmentos de sarjeta - TSS 02 - areia extraída e brita produzida</t>
  </si>
  <si>
    <t>Transposição de segmentos de sarjeta - TSS 03 - areia e brita comerciais</t>
  </si>
  <si>
    <t>Transposição de segmentos de sarjeta - TSS 03 - areia extraída e brita produzida</t>
  </si>
  <si>
    <t>Transposição de segmentos de sarjeta - TSS 04 - areia e brita comerciais</t>
  </si>
  <si>
    <t>Transposição de segmentos de sarjeta - TSS 04 - areia extraída e brita produzida</t>
  </si>
  <si>
    <t>Transposição de segmentos de sarjeta - TSS 05 - areia e brita comerciais</t>
  </si>
  <si>
    <t>Transposição de segmentos de sarjeta - TSS 05 - areia extraída e brita produzida</t>
  </si>
  <si>
    <t>Transposição de segmentos de sarjeta - TSS 06 - areia e brita comerciais</t>
  </si>
  <si>
    <t>Transposição de segmentos de sarjeta - TSS 06 - areia extraída e brita produzida</t>
  </si>
  <si>
    <t>Tubo de concreto PA1 comercial para drenagem - D = 0,50 m - fornecimento e instalação</t>
  </si>
  <si>
    <t>Tubo de concreto PA1 comercial para drenagem - D = 0,60 m - fornecimento e instalação</t>
  </si>
  <si>
    <t>Tubo de concreto PA1 comercial para drenagem - D = 0,80 m - fornecimento e instalação</t>
  </si>
  <si>
    <t>Tubo de concreto PA1 comercial para drenagem - D = 1,00 m - fornecimento e instalação</t>
  </si>
  <si>
    <t>Tubo de concreto PA1 comercial para drenagem - D = 1,20 m - fornecimento e instalação</t>
  </si>
  <si>
    <t>Tubo de concreto PA1 comercial para drenagem - D = 1,50 m - fornecimento e instalação</t>
  </si>
  <si>
    <t>Tubo de concreto PA1 produzido na obra para drenagem - D = 0,60 m - areia e brita comerciais - fornecimento e instalação</t>
  </si>
  <si>
    <t>Tubo de concreto PA1 produzido na obra para drenagem - D = 0,60 m - areia extraída e brita produzida - fornecimento e instalação</t>
  </si>
  <si>
    <t>Tubo de concreto PA1 produzido na obra para drenagem - D = 0,80 m - areia e brita comerciais - fornecimento e instalação</t>
  </si>
  <si>
    <t>Tubo de concreto PA1 produzido na obra para drenagem - D = 0,80 m - areia extraída e brita produzida - fornecimento e instalação</t>
  </si>
  <si>
    <t>Tubo de concreto PA1 produzido na obra para drenagem - D = 1,00 m - areia e brita comerciais - fornecimento e instalação</t>
  </si>
  <si>
    <t>Tubo de concreto PA1 produzido na obra para drenagem - D = 1,00 m - areia extraída e brita produzida - fornecimento e instalação</t>
  </si>
  <si>
    <t>Tubo de concreto PA1 produzido na obra para drenagem - D = 1,20 m - areia e brita comerciais - fornecimento e instalação</t>
  </si>
  <si>
    <t>Tubo de concreto PA1 produzido na obra para drenagem - D = 1,20 m - areia extraída e brita produzida - fornecimento e instalação</t>
  </si>
  <si>
    <t>Tubo de concreto PA1 produzido na obra para drenagem - D = 1,50 m - areia e brita comerciais - fornecimento e instalação</t>
  </si>
  <si>
    <t>Tubo de concreto PA1 produzido na obra para drenagem - D = 1,50 m - areia extraída e brita produzida - fornecimento e instalação</t>
  </si>
  <si>
    <t>Tubo de concreto PA2 comercial para drenagem - D = 0,50 m - fornecimento e instalação</t>
  </si>
  <si>
    <t>Tubo de concreto PA2 comercial para drenagem - D = 0,60 m - fornecimento e instalação</t>
  </si>
  <si>
    <t>Tubo de concreto PA2 comercial para drenagem - D = 0,80 m - fornecimento e instalação</t>
  </si>
  <si>
    <t>Tubo de concreto PA2 comercial para drenagem - D = 1,00 m - fornecimento e instalação</t>
  </si>
  <si>
    <t>Tubo de concreto PA2 comercial para drenagem - D = 1,20 m - fornecimento e instalação</t>
  </si>
  <si>
    <t>Tubo de concreto PA2 comercial para drenagem - D = 1,50 m - fornecimento e instalação</t>
  </si>
  <si>
    <t>Tubo de concreto PA2 produzido na obra para drenagem - D = 0,60 m - areia e brita comerciais - fornecimento e instalação</t>
  </si>
  <si>
    <t>Tubo de concreto PA2 produzido na obra para drenagem - D = 0,60 m - areia extraída e brita produzida - fornecimento e instalação</t>
  </si>
  <si>
    <t>Tubo de concreto PA2 produzido na obra para drenagem - D = 0,80 m - areia e brita comerciais - fornecimento e instalação</t>
  </si>
  <si>
    <t>Tubo de concreto PA2 produzido na obra para drenagem - D = 0,80 m - areia extraída e brita produzida - fornecimento e instalação</t>
  </si>
  <si>
    <t>Tubo de concreto PA2 produzido na obra para drenagem - D = 1,00 m - areia e brita comerciais - fornecimento e instalação</t>
  </si>
  <si>
    <t>Tubo de concreto PA2 produzido na obra para drenagem - D = 1,00 m - areia extraída e brita produzida - fornecimento e instalação</t>
  </si>
  <si>
    <t>Tubo de concreto PA2 produzido na obra para drenagem - D = 1,20 m - areia e brita comerciais - fornecimento e instalação</t>
  </si>
  <si>
    <t>Tubo de concreto PA2 produzido na obra para drenagem - D = 1,20 m - areia extraída e brita produzida - fornecimento e instalação</t>
  </si>
  <si>
    <t>Tubo de concreto PA2 produzido na obra para drenagem - D = 1,50 m - areia e brita comerciais - fornecimento e instalação</t>
  </si>
  <si>
    <t>Tubo de concreto PA2 produzido na obra para drenagem - D = 1,50 m - areia extraída e brita produzida - fornecimento e instalação</t>
  </si>
  <si>
    <t>Tubo de concreto PA3 comercial para drenagem - D = 0,50 m - fornecimento e instalação</t>
  </si>
  <si>
    <t>Tubo de concreto PA3 comercial para drenagem - D = 0,60 m - fornecimento e instalação</t>
  </si>
  <si>
    <t>Tubo de concreto PA3 comercial para drenagem - D = 0,80 m - fornecimento e instalação</t>
  </si>
  <si>
    <t>Tubo de concreto PA3 comercial para drenagem - D = 1,00 m - fornecimento e instalação</t>
  </si>
  <si>
    <t>Tubo de concreto PA3 comercial para drenagem - D = 1,20 m - fornecimento e instalação</t>
  </si>
  <si>
    <t>Tubo de concreto PA3 comercial para drenagem - D = 1,50 m - fornecimento e instalação</t>
  </si>
  <si>
    <t>Tubo de concreto PA3 produzido na obra para drenagem - D = 0,60 m - areia e brita comerciais - fornecimento e instalação</t>
  </si>
  <si>
    <t>Tubo de concreto PA3 produzido na obra para drenagem - D = 0,60 m - areia extraída e brita produzida - fornecimento e instalação</t>
  </si>
  <si>
    <t>Tubo de concreto PA3 produzido na obra para drenagem - D = 0,80 m - areia e brita comerciais - fornecimento e instalação</t>
  </si>
  <si>
    <t>Tubo de concreto PA3 produzido na obra para drenagem - D = 0,80 m - areia extraída e brita produzida - fornecimento e instalação</t>
  </si>
  <si>
    <t>Tubo de concreto PA3 produzido na obra para drenagem - D = 1,00 m - areia e brita comerciais - fornecimento e instalação</t>
  </si>
  <si>
    <t>Tubo de concreto PA3 produzido na obra para drenagem - D = 1,00 m - areia extraída e brita produzida - fornecimento e instalação</t>
  </si>
  <si>
    <t>Tubo de concreto PA3 produzido na obra para drenagem - D = 1,20 m - areia e brita comerciais - fornecimento e instalação</t>
  </si>
  <si>
    <t>Tubo de concreto PA3 produzido na obra para drenagem - D = 1,20 m - areia extraída e brita produzida - fornecimento e instalação</t>
  </si>
  <si>
    <t>Tubo de concreto PA3 produzido na obra para drenagem - D = 1,50 m - areia e brita comerciais - fornecimento e instalação</t>
  </si>
  <si>
    <t>Tubo de concreto PA3 produzido na obra para drenagem - D = 1,50 m - areia extraída e brita produzida - fornecimento e instalação</t>
  </si>
  <si>
    <t>Tubo de concreto PA4 comercial para drenagem - D = 0,50 m - fornecimento e instalação</t>
  </si>
  <si>
    <t>Tubo de concreto PA4 comercial para drenagem - D = 0,60 m - fornecimento e instalação</t>
  </si>
  <si>
    <t>Tubo de concreto PA4 comercial para drenagem - D = 0,80 m - fornecimento e instalação</t>
  </si>
  <si>
    <t>Tubo de concreto PA4 comercial para drenagem - D = 1,00 m - fornecimento e instalação</t>
  </si>
  <si>
    <t>Tubo de concreto PA4 comercial para drenagem - D = 1,20 m - fornecimento e instalação</t>
  </si>
  <si>
    <t>Tubo de concreto PA4 comercial para drenagem - D = 1,50 m - fornecimento e instalação</t>
  </si>
  <si>
    <t>Tubo de concreto PA4 produzido na obra para drenagem - D = 0,60 m - areia e brita comerciais - fornecimento e instalação</t>
  </si>
  <si>
    <t>Tubo de concreto PA4 produzido na obra para drenagem - D = 0,60 m - areia extraída e brita produzida - fornecimento e instalação</t>
  </si>
  <si>
    <t>Tubo de concreto PA4 produzido na obra para drenagem - D = 0,80 m - areia e brita comerciais - fornecimento e instalação</t>
  </si>
  <si>
    <t>Tubo de concreto PA4 produzido na obra para drenagem - D = 0,80 m - areia extraída e brita produzida - fornecimento e instalação</t>
  </si>
  <si>
    <t>Tubo de concreto PA4 produzido na obra para drenagem - D = 1,00 m - areia e brita comerciais - fornecimento e instalação</t>
  </si>
  <si>
    <t>Tubo de concreto PA4 produzido na obra para drenagem - D = 1,00 m - areia extraída e brita produzida - fornecimento e instalação</t>
  </si>
  <si>
    <t>Tubo de concreto PA4 produzido na obra para drenagem - D = 1,20 m - areia e brita comerciais - fornecimento e instalação</t>
  </si>
  <si>
    <t>Tubo de concreto PA4 produzido na obra para drenagem - D = 1,20 m - areia extraída e brita produzida - fornecimento e instalação</t>
  </si>
  <si>
    <t>Tubo de concreto PA4 produzido na obra para drenagem - D = 1,50 m - areia e brita comerciais - fornecimento e instalação</t>
  </si>
  <si>
    <t>Tubo de concreto PA4 produzido na obra para drenagem - D = 1,50 m - areia extraída e brita produzida - fornecimento e instalação</t>
  </si>
  <si>
    <t>Tubo de concreto perfurado produzido na obra para drenagem - D = 0,40 m - fornecimento e instalação</t>
  </si>
  <si>
    <t>Tubo de PVC para dreno tipo barbacã - D = 50 mm - fornecimento e instalação</t>
  </si>
  <si>
    <t>Tubo de PVC para dreno tipo barbacã - D = 75 mm - fornecimento e instalação</t>
  </si>
  <si>
    <t>Tubo PEAD para drenagem - D = 1.000 mm - fornecimento e instalação</t>
  </si>
  <si>
    <t>Tubo PEAD para drenagem - D = 1.050 mm - fornecimento e instalação</t>
  </si>
  <si>
    <t>Tubo PEAD para drenagem - D = 1.200 mm - fornecimento e instalação</t>
  </si>
  <si>
    <t>Tubo PEAD para drenagem - D = 1.500 mm - fornecimento e instalação</t>
  </si>
  <si>
    <t>Tubo PEAD para drenagem - D = 400 mm - fornecimento e instalação</t>
  </si>
  <si>
    <t>Tubo PEAD para drenagem - D = 450 mm - fornecimento e instalação</t>
  </si>
  <si>
    <t>Tubo PEAD para drenagem - D = 500 mm - fornecimento e instalação</t>
  </si>
  <si>
    <t>Tubo PEAD para drenagem - D = 600 mm - fornecimento e instalação</t>
  </si>
  <si>
    <t>Tubo PEAD para drenagem - D = 750 mm - fornecimento e instalação</t>
  </si>
  <si>
    <t>Tubo PEAD para drenagem - D = 800 mm - fornecimento e instalação</t>
  </si>
  <si>
    <t>Tubo PEAD para drenagem - D = 900 mm - fornecimento e instalação</t>
  </si>
  <si>
    <t>Valeta de proteção de aterro sem revestimento - VPAT 120-30 - escavação mecânica</t>
  </si>
  <si>
    <t>Valeta de proteção de aterro sem revestimento - VPAT 160-30 - escavação mecânica</t>
  </si>
  <si>
    <t>Valeta de proteção de aterros com revestimento de concreto - VPAC 120-30 - escavação mecânica - areia e brita comerciais</t>
  </si>
  <si>
    <t>Valeta de proteção de aterros com revestimento de concreto - VPAC 120-30 - escavação mecânica - areia extraída e brita produzida</t>
  </si>
  <si>
    <t>Valeta de proteção de aterros com revestimento de concreto - VPAC 160-30 - escavação mecânica - areia e brita comerciais</t>
  </si>
  <si>
    <t>Valeta de proteção de aterros com revestimento de concreto - VPAC 160-30 - escavação mecânica - areia extraída e brita produzida</t>
  </si>
  <si>
    <t>Valeta de proteção de aterros com revestimento vegetal - VPAG 120-30 - escavação mecânica</t>
  </si>
  <si>
    <t>Valeta de proteção de aterros com revestimento vegetal - VPAG 160-30 - escavação mecânica</t>
  </si>
  <si>
    <t>Valeta de proteção de corte sem revestimento - VPCT 120-30 - escavação mecânica</t>
  </si>
  <si>
    <t>Valeta de proteção de corte sem revestimento - VPCT 160-30 - escavação mecânica</t>
  </si>
  <si>
    <t>Valeta de proteção de cortes com revestimento de concreto - VPCC 120-30 - escavação mecânica - areia e brita comerciais</t>
  </si>
  <si>
    <t>Valeta de proteção de cortes com revestimento de concreto - VPCC 120-30 - escavação mecânica - areia extraída e brita produzida</t>
  </si>
  <si>
    <t>Valeta de proteção de cortes com revestimento de concreto - VPCC 160-30 - escavação mecânica - areia e brita comerciais</t>
  </si>
  <si>
    <t>Valeta de proteção de cortes com revestimento de concreto - VPCC 160-30 - escavação mecânica - areia extraída e brita produzida</t>
  </si>
  <si>
    <t>Valeta de proteção de cortes com revestimento vegetal - VPCG 120-30 - escavação mecânica</t>
  </si>
  <si>
    <t>Valeta de proteção de cortes com revestimento vegetal - VPCG 160-30 - escavação mecânica</t>
  </si>
  <si>
    <t>Escoramento com estacas de perfis metálicos W 250 x 38,5 kg/m, espaçadas em 1,5 m, intercaladas com prancha de madeira com espessura de 5 cm e ficha de 0 a 0,2 H - sem reaproveitamento - fornecimento e instalação</t>
  </si>
  <si>
    <t>Escoramento com estacas de perfis metálicos W 250 x 38,5 kg/m, espaçadas em 1,5 m, intercaladas com prancha de madeira com espessura de 5 cm e ficha de 0,20 a 0,4 H - sem reaproveitamento - fornecimento e instalação</t>
  </si>
  <si>
    <t>Escoramento com estacas de perfis metálicos W 250 x 38,5 kg/m, espaçadas em 1,5 m, intercaladas com prancha de madeira com espessura de 5 cm e ficha de 0,40 a 0,6 H - sem reaproveitamento - fornecimento e instalação</t>
  </si>
  <si>
    <t>Escoramento com perfis metálicos W 150 x 18,0 kg/m a cada metro e chapas de aço - estroncas a cada 2 m não incluídas - profundidade de até 10 m - aço com utilização de 20 vezes - fornecimento, instalação e retirada</t>
  </si>
  <si>
    <t>Escoramento com pontaletes D = 10 cm - utilização de 1 vez - confecção, instalação e retirada</t>
  </si>
  <si>
    <t>Escoramento com pontaletes D = 10 cm - utilização de 2 vezes - confecção, instalação e retirada</t>
  </si>
  <si>
    <t>Escoramento com pontaletes D = 10 cm - utilização de 3 vezes - confecção, instalação e retirada</t>
  </si>
  <si>
    <t>Escoramento com pontaletes D = 10 cm - utilização de 5 vezes - confecção, instalação e retirada</t>
  </si>
  <si>
    <t>Escoramento com pontaletes D = 15 cm - utilização de 1 vez - confecção e instalação</t>
  </si>
  <si>
    <t>Escoramento com pontaletes D = 15 cm - utilização de 2 vezes - confecção, instalação e retirada</t>
  </si>
  <si>
    <t>Escoramento com pontaletes D = 15 cm - utilização de 3 vezes - confecção, instalação e retirada</t>
  </si>
  <si>
    <t>Escoramento com pontaletes D = 15 cm - utilização de 5 vezes - confecção, instalação e retirada</t>
  </si>
  <si>
    <t>Escoramento contínuo de valas com tábuas de 2,5 x 30 cm e longarinas de 6 x 16 cm - estroncas a cada metro não incluídas - profundidade de até 4 m - madeira com utilização de 3 vezes - confecção, instalação e retirada</t>
  </si>
  <si>
    <t>Escoramento contínuo de valas com tábuas de 2,5 x 30 cm e longarinas de 6 x 16 cm - estroncas a cada metro não incluídas - profundidade de até 4 m - madeira sem reaproveitamento - confecção e instalação</t>
  </si>
  <si>
    <t>Escoramento metálico com quadro tubular contraventado - capacidade de carga até 3,8 t/m² - quadro de 1,0 x 1,0 x 1,25 m - utilização de 50 vezes - fornecimento, instalação e retirada</t>
  </si>
  <si>
    <t>Escoramento metálico tubular galvanizado para formas com capacidade de 2.100 a 750 kg por unidade - regulável de 3,0 a 4,5 m - utilização de 20 vezes - fornecimento, instalação e retirada</t>
  </si>
  <si>
    <t>Escoramento metálico tubular galvanizado para formas com capacidade de 3.200 a 1.600 kg por unidade - regulável de 1,8 a 3,0 m - utilização de 20 vezes - fornecimento, instalação e retirada</t>
  </si>
  <si>
    <t>Escoramento para corpo de bueiros celulares - utilização de 3 vezes - confecção, instalação e retirada</t>
  </si>
  <si>
    <t>Estroncas em perfil metálico W 150 x 18,0 kg/m - utilização de 20 vezes</t>
  </si>
  <si>
    <t>Estroncas para valas com D = 15 cm - madeira com utilização de 3 vezes</t>
  </si>
  <si>
    <t>Estroncas para valas com D = 15 cm - madeira sem reaproveitamento</t>
  </si>
  <si>
    <t>Estroncas para valas com D = 20 cm - madeira com utilização de 3 vezes</t>
  </si>
  <si>
    <t>Estroncas para valas com D = 20 cm - madeira sem reaproveitamento</t>
  </si>
  <si>
    <t>Apoio náutico para a colocação da armação em camisa metálica</t>
  </si>
  <si>
    <t>Apoio náutico para a escavação com perfuratriz tipo Wirth em rocha com média dureza e média abrasão - resistência à compressão menor que 80 MPa - D = 600 a 1.800 mm</t>
  </si>
  <si>
    <t>Apoio náutico para a escavação com perfuratriz tipo Wirth em rocha de alta dureza e alta abrasão - resistência à compressão acima de 80 MPa - D = 600 a 1.800 mm</t>
  </si>
  <si>
    <t>Apoio náutico para a escavação com perfuratriz tipo Wirth em solo D = 600 a 1.800 mm</t>
  </si>
  <si>
    <t>Apoio náutico para a execução da concretagem de camisas metálicas</t>
  </si>
  <si>
    <t>Apoio náutico para a execução da cravação de camisa metálica D = 600 a 1.800 mm</t>
  </si>
  <si>
    <t>Armação de estaca escavada ou estaca barrete em aço CA-50 com apoio de guindaste - fornecimento, preparo e colocação</t>
  </si>
  <si>
    <t>Arrasamento de estacas de concreto com seção de até 900 cm²</t>
  </si>
  <si>
    <t>Arrasamento de estacas de concreto com seção superior à 900 cm²</t>
  </si>
  <si>
    <t>Berço para pré-moldagem de estacas protendidas com capacidade de 19 m³, inclusive formas metálicas - utilização de 100 vezes</t>
  </si>
  <si>
    <t>Camisa metálica com espessura de 12,5 mm D = 1.400 mm - cravada com martelo vibratório - sem escavação - cravação</t>
  </si>
  <si>
    <t>Camisa metálica com espessura de 12,5 mm D = 1.400 mm - para passagem de lâmina d'água - posicionamento</t>
  </si>
  <si>
    <t>Camisa metálica com espessura de 12,5 mm D = 1.500 mm - cravada com martelo vibratório - sem escavação - cravação</t>
  </si>
  <si>
    <t>Camisa metálica com espessura de 12,5 mm D = 1.500 mm - para passagem de lâmina d'água - posicionamento</t>
  </si>
  <si>
    <t>Camisa metálica com espessura de 12,5 mm D = 1.600 mm - cravada com martelo vibratório - sem escavação - cravação</t>
  </si>
  <si>
    <t>Camisa metálica com espessura de 12,5 mm D = 1.600 mm - para passagem de lâmina d'água - posicionamento</t>
  </si>
  <si>
    <t>Camisa metálica com espessura de 12,5 mm D = 1.700 mm - cravada com martelo vibratório - sem escavação - cravação</t>
  </si>
  <si>
    <t>Camisa metálica com espessura de 12,5 mm D = 1.700 mm - para passagem de lâmina d'água - posicionamento</t>
  </si>
  <si>
    <t>Camisa metálica com espessura de 12,5 mm D = 1.800 mm - cravada com martelo vibratório - sem escavação - cravação</t>
  </si>
  <si>
    <t>Camisa metálica com espessura de 12,5 mm D = 1.800 mm - para passagem de lâmina d'água - posicionamento</t>
  </si>
  <si>
    <t>Camisa metálica com espessura de 16 mm D = 1.500 mm - cravada com martelo vibratório - sem escavação - cravação</t>
  </si>
  <si>
    <t>Camisa metálica com espessura de 16 mm D = 1.500 mm - para passagem de lâmina d'água - posicionamento</t>
  </si>
  <si>
    <t>Camisa metálica com espessura de 16 mm D = 1.600 mm - cravada com martelo vibratório - sem escavação - cravação</t>
  </si>
  <si>
    <t>Camisa metálica com espessura de 16 mm D = 1.600 mm - para passagem de lâmina d'água - posicionamento</t>
  </si>
  <si>
    <t>Camisa metálica com espessura de 16 mm D = 1.700 mm - cravada com martelo vibratório - sem escavação - cravação</t>
  </si>
  <si>
    <t>Camisa metálica com espessura de 16 mm D = 1.700 mm - para passagem de lâmina d'água - posicionamento</t>
  </si>
  <si>
    <t>Camisa metálica com espessura de 16 mm D = 1.800 mm - cravada com martelo vibratório - sem escavação - cravação</t>
  </si>
  <si>
    <t>Camisa metálica com espessura de 16 mm D = 1.800 mm - para passagem de lâmina d'água - posicionamento</t>
  </si>
  <si>
    <t>Camisa metálica com espessura de 6,3 mm D = 1.000 mm - cravada com martelo vibratório - sem escavação - cravação</t>
  </si>
  <si>
    <t>Camisa metálica com espessura de 6,3 mm D = 1.000 mm - para passagem de lâmina d'água - posicionamento</t>
  </si>
  <si>
    <t>Camisa metálica com espessura de 6,3 mm D = 400 mm - cravada com martelo vibratório - sem escavação - cravação</t>
  </si>
  <si>
    <t>Camisa metálica com espessura de 6,3 mm D = 400 mm - para passagem de lâmina d'água - posicionamento</t>
  </si>
  <si>
    <t>Camisa metálica com espessura de 6,3 mm D = 500 mm - cravada com martelo vibratório - sem escavação - cravação</t>
  </si>
  <si>
    <t>Camisa metálica com espessura de 6,3 mm D = 500 mm - para passagem de lâmina d'água - posicionamento</t>
  </si>
  <si>
    <t>Camisa metálica com espessura de 6,3 mm D = 600 mm - cravada com martelo vibratório - sem escavação - cravação</t>
  </si>
  <si>
    <t>Camisa metálica com espessura de 6,3 mm D = 600 mm - para passagem de lâmina d'água - posicionamento</t>
  </si>
  <si>
    <t>Camisa metálica com espessura de 6,3 mm D = 700 mm - cravada com martelo vibratório - sem escavação - cravação</t>
  </si>
  <si>
    <t>Camisa metálica com espessura de 6,3 mm D = 700 mm - para passagem de lâmina d'água - posicionamento</t>
  </si>
  <si>
    <t>Camisa metálica com espessura de 6,3 mm D = 800 mm - cravada com martelo vibratório - sem escavação - cravação</t>
  </si>
  <si>
    <t>Camisa metálica com espessura de 6,3 mm D = 800 mm - para passagem de lâmina d'água - posicionamento</t>
  </si>
  <si>
    <t>Camisa metálica com espessura de 6,3 mm D = 900 mm - cravada com martelo vibratório - sem escavação - cravação</t>
  </si>
  <si>
    <t>Camisa metálica com espessura de 6,3 mm D = 900 mm - para passagem de lâmina d'água - posicionamento</t>
  </si>
  <si>
    <t>Camisa metálica com espessura de 8 mm D = 1.000 mm - cravada com martelo vibratório - sem escavação - cravação</t>
  </si>
  <si>
    <t>Camisa metálica com espessura de 8 mm D = 1.000 mm - para passagem de lâmina d'água - posicionamento</t>
  </si>
  <si>
    <t>Camisa metálica com espessura de 8 mm D = 1.100 mm - cravada com martelo vibratório - sem escavação - cravação</t>
  </si>
  <si>
    <t>Camisa metálica com espessura de 8 mm D = 1.100 mm - para passagem de lâmina d'água - posicionamento</t>
  </si>
  <si>
    <t>Camisa metálica com espessura de 8 mm D = 1.200 mm - cravada com martelo vibratório - sem escavação - cravação</t>
  </si>
  <si>
    <t>Camisa metálica com espessura de 8 mm D = 1.200 mm - para passagem de lâmina d'água - posicionamento</t>
  </si>
  <si>
    <t>Camisa metálica com espessura de 8 mm D = 700 mm - cravada com martelo vibratório - sem escavação - cravação</t>
  </si>
  <si>
    <t>Camisa metálica com espessura de 8 mm D = 700 mm - para passagem de lâmina d'água - posicionamento</t>
  </si>
  <si>
    <t>Camisa metálica com espessura de 8 mm D = 800 mm - cravada com martelo vibratório - sem escavação - cravação</t>
  </si>
  <si>
    <t>Camisa metálica com espessura de 8 mm D = 800 mm - para passagem de lâmina d'água - posicionamento</t>
  </si>
  <si>
    <t>Camisa metálica com espessura de 8 mm D = 900 mm - cravada com martelo vibratório - sem escavação - cravação</t>
  </si>
  <si>
    <t>Camisa metálica com espessura de 8 mm D = 900 mm - para passagem de lâmina d'água - posicionamento</t>
  </si>
  <si>
    <t>Camisa metálica com espessura de 9,5 mm D = 1.000 mm - cravada com martelo vibratório - sem escavação - cravação</t>
  </si>
  <si>
    <t>Camisa metálica com espessura de 9,5 mm D = 1.000 mm - para passagem de lâmina d'água - posicionamento</t>
  </si>
  <si>
    <t>Camisa metálica com espessura de 9,5 mm D = 1.100 mm - cravada com martelo vibratório - sem escavação - cravação</t>
  </si>
  <si>
    <t>Camisa metálica com espessura de 9,5 mm D = 1.100 mm - para passagem de lâmina d'água - posicionamento</t>
  </si>
  <si>
    <t>Camisa metálica com espessura de 9,5 mm D = 1.200 mm - cravada com martelo vibratório - sem escavação - cravação</t>
  </si>
  <si>
    <t>Camisa metálica com espessura de 9,5 mm D = 1.200 mm - para passagem de lâmina d'água - posicionamento</t>
  </si>
  <si>
    <t>Camisa metálica com espessura de 9,5 mm D = 1.300 mm - cravada com martelo vibratório - sem escavação - cravação</t>
  </si>
  <si>
    <t>Camisa metálica com espessura de 9,5 mm D = 1.300 mm - para passagem de lâmina d'água - posicionamento</t>
  </si>
  <si>
    <t>Camisa metálica com espessura de 9,5 mm D = 1.400 mm - cravada com martelo vibratório - sem escavação - cravação</t>
  </si>
  <si>
    <t>Camisa metálica com espessura de 9,5 mm D = 1.400 mm - para passagem de lâmina d'água - posicionamento</t>
  </si>
  <si>
    <t>Camisa metálica com espessura de 9,5 mm D = 1.500 mm - cravada com martelo vibratório - sem escavação - cravação</t>
  </si>
  <si>
    <t>Camisa metálica com espessura de 9,5 mm D = 1.500 mm - para passagem de lâmina d'água - posicionamento</t>
  </si>
  <si>
    <t>Camisa metálica com espessura de 9,5 mm D = 900 mm - cravada com martelo vibratório - sem escavação - cravação</t>
  </si>
  <si>
    <t>Camisa metálica com espessura de 9,5 mm D = 900 mm - para passagem de lâmina d'água - posicionamento</t>
  </si>
  <si>
    <t>Coluna de brita D = 50 cm executada com perfuratriz tipo bottom feed - brita comercial - confecção e cravação</t>
  </si>
  <si>
    <t>Coluna de brita D = 50 cm executada com perfuratriz tipo bottom feed - brita produzida - confecção e cravação</t>
  </si>
  <si>
    <t>Coluna de brita D = 60 cm executada com perfuratriz tipo bottom feed - brita comercial - confecção e cravação</t>
  </si>
  <si>
    <t>Coluna de brita D = 60 cm executada com perfuratriz tipo bottom feed - brita produzida - confecção e cravação</t>
  </si>
  <si>
    <t>Coluna de brita D = 70 cm executada com perfuratriz tipo bottom feed - brita comercial - confecção e cravação</t>
  </si>
  <si>
    <t>Coluna de brita D = 70 cm executada com perfuratriz tipo bottom feed - brita produzida - confecção e cravação</t>
  </si>
  <si>
    <t>Coluna de brita D = 80 cm executada com perfuratriz tipo bottom feed - brita comercial - confecção e cravação</t>
  </si>
  <si>
    <t>Coluna de brita D = 80 cm executada com perfuratriz tipo bottom feed - brita produzida - confecção e cravação</t>
  </si>
  <si>
    <t>Confecção de camisa metálica em aço ASTM A36 com espessura de 12,5 mm - D = 1.400 mm</t>
  </si>
  <si>
    <t>Confecção de camisa metálica em aço ASTM A36 com espessura de 12,5 mm - D = 1.500 mm</t>
  </si>
  <si>
    <t>Confecção de camisa metálica em aço ASTM A36 com espessura de 12,5 mm - D = 1.600 mm</t>
  </si>
  <si>
    <t>Confecção de camisa metálica em aço ASTM A36 com espessura de 12,5 mm - D = 1.700 mm</t>
  </si>
  <si>
    <t>Confecção de camisa metálica em aço ASTM A36 com espessura de 12,5 mm - D = 1.800 mm</t>
  </si>
  <si>
    <t>Confecção de camisa metálica em aço ASTM A36 com espessura de 16 mm - D = 1.500 mm</t>
  </si>
  <si>
    <t>Confecção de camisa metálica em aço ASTM A36 com espessura de 16 mm - D = 1.600 mm</t>
  </si>
  <si>
    <t>Confecção de camisa metálica em aço ASTM A36 com espessura de 16 mm - D = 1.700 mm</t>
  </si>
  <si>
    <t>Confecção de camisa metálica em aço ASTM A36 com espessura de 16 mm - D = 1.800 mm</t>
  </si>
  <si>
    <t>Confecção de camisa metálica em aço ASTM A36 com espessura de 6,3 mm - D = 1.000 mm</t>
  </si>
  <si>
    <t>Confecção de camisa metálica em aço ASTM A36 com espessura de 6,3 mm - D = 400 mm</t>
  </si>
  <si>
    <t>Confecção de camisa metálica em aço ASTM A36 com espessura de 6,3 mm - D = 500 mm</t>
  </si>
  <si>
    <t>Confecção de camisa metálica em aço ASTM A36 com espessura de 6,3 mm - D = 600 mm</t>
  </si>
  <si>
    <t>Confecção de camisa metálica em aço ASTM A36 com espessura de 6,3 mm - D = 700 mm</t>
  </si>
  <si>
    <t>Confecção de camisa metálica em aço ASTM A36 com espessura de 6,3 mm - D = 800 mm</t>
  </si>
  <si>
    <t>Confecção de camisa metálica em aço ASTM A36 com espessura de 6,3 mm - D = 900 mm</t>
  </si>
  <si>
    <t>Confecção de camisa metálica em aço ASTM A36 com espessura de 8 mm - D = 1.000 mm</t>
  </si>
  <si>
    <t>Confecção de camisa metálica em aço ASTM A36 com espessura de 8 mm - D = 1.100 mm</t>
  </si>
  <si>
    <t>Confecção de camisa metálica em aço ASTM A36 com espessura de 8 mm - D = 1.200 mm</t>
  </si>
  <si>
    <t>Confecção de camisa metálica em aço ASTM A36 com espessura de 8 mm - D = 700 mm</t>
  </si>
  <si>
    <t>Confecção de camisa metálica em aço ASTM A36 com espessura de 8 mm - D = 800 mm</t>
  </si>
  <si>
    <t>Confecção de camisa metálica em aço ASTM A36 com espessura de 8 mm - D = 900 mm</t>
  </si>
  <si>
    <t>Confecção de camisa metálica em aço ASTM A36 com espessura de 9,5 mm - D = 1.000 mm</t>
  </si>
  <si>
    <t>Confecção de camisa metálica em aço ASTM A36 com espessura de 9,5 mm - D = 1.100 mm</t>
  </si>
  <si>
    <t>Confecção de camisa metálica em aço ASTM A36 com espessura de 9,5 mm - D = 1.200 mm</t>
  </si>
  <si>
    <t>Confecção de camisa metálica em aço ASTM A36 com espessura de 9,5 mm - D = 1.300 mm</t>
  </si>
  <si>
    <t>Confecção de camisa metálica em aço ASTM A36 com espessura de 9,5 mm - D = 1.400 mm</t>
  </si>
  <si>
    <t>Confecção de camisa metálica em aço ASTM A36 com espessura de 9,5 mm - D = 1.500 mm</t>
  </si>
  <si>
    <t>Confecção de camisa metálica em aço ASTM A36 com espessura de 9,5 mm - D = 900 mm</t>
  </si>
  <si>
    <t>Contraventamento de grupo de estacas submersas em aço ASTM A36 - confecção e instalação</t>
  </si>
  <si>
    <t>Escavação com perfuratriz tipo Wirth em rocha com média dureza e média abrasão - resistência à compressão menor que 80 MPa - D = 1.000 mm</t>
  </si>
  <si>
    <t>Escavação com perfuratriz tipo Wirth em rocha com média dureza e média abrasão - resistência à compressão menor que 80 MPa - D = 1.100 mm</t>
  </si>
  <si>
    <t>Escavação com perfuratriz tipo Wirth em rocha com média dureza e média abrasão - resistência à compressão menor que 80 MPa - D = 1.200 mm</t>
  </si>
  <si>
    <t>Escavação com perfuratriz tipo Wirth em rocha com média dureza e média abrasão - resistência à compressão menor que 80 MPa - D = 1.300 mm</t>
  </si>
  <si>
    <t>Escavação com perfuratriz tipo Wirth em rocha com média dureza e média abrasão - resistência à compressão menor que 80 MPa - D = 1.400 mm</t>
  </si>
  <si>
    <t>Escavação com perfuratriz tipo Wirth em rocha com média dureza e média abrasão - resistência à compressão menor que 80 MPa - D = 1.500 mm</t>
  </si>
  <si>
    <t>Escavação com perfuratriz tipo Wirth em rocha com média dureza e média abrasão - resistência à compressão menor que 80 MPa - D = 1.600 mm</t>
  </si>
  <si>
    <t>Escavação com perfuratriz tipo Wirth em rocha com média dureza e média abrasão - resistência à compressão menor que 80 MPa - D = 1.700 mm</t>
  </si>
  <si>
    <t>Escavação com perfuratriz tipo Wirth em rocha com média dureza e média abrasão - resistência à compressão menor que 80 MPa - D = 1.800 mm</t>
  </si>
  <si>
    <t>Escavação com perfuratriz tipo Wirth em rocha com média dureza e média abrasão - resistência à compressão menor que 80 MPa - D = 600 mm</t>
  </si>
  <si>
    <t>Escavação com perfuratriz tipo Wirth em rocha com média dureza e média abrasão - resistência à compressão menor que 80 MPa - D = 700 mm</t>
  </si>
  <si>
    <t>Escavação com perfuratriz tipo Wirth em rocha com média dureza e média abrasão - resistência à compressão menor que 80 MPa - D = 800 mm</t>
  </si>
  <si>
    <t>Escavação com perfuratriz tipo Wirth em rocha com média dureza e média abrasão - resistência à compressão menor que 80 MPa - D = 900 mm</t>
  </si>
  <si>
    <t>Escavação com perfuratriz tipo Wirth em rocha de alta dureza e alta abrasão - resistência à compressão acima de 80 MPa - D = 1.000 mm</t>
  </si>
  <si>
    <t>Escavação com perfuratriz tipo Wirth em rocha de alta dureza e alta abrasão - resistência à compressão acima de 80 MPa - D = 1.100 mm</t>
  </si>
  <si>
    <t>Escavação com perfuratriz tipo Wirth em rocha de alta dureza e alta abrasão - resistência à compressão acima de 80 MPa - D = 1.200 mm</t>
  </si>
  <si>
    <t>Escavação com perfuratriz tipo Wirth em rocha de alta dureza e alta abrasão - resistência à compressão acima de 80 MPa - D = 1.300 mm</t>
  </si>
  <si>
    <t>Escavação com perfuratriz tipo Wirth em rocha de alta dureza e alta abrasão - resistência à compressão acima de 80 MPa - D = 1.400 mm</t>
  </si>
  <si>
    <t>Escavação com perfuratriz tipo Wirth em rocha de alta dureza e alta abrasão - resistência à compressão acima de 80 MPa - D = 1.500 mm</t>
  </si>
  <si>
    <t>Escavação com perfuratriz tipo Wirth em rocha de alta dureza e alta abrasão - resistência à compressão acima de 80 MPa - D = 1.600 mm</t>
  </si>
  <si>
    <t>Escavação com perfuratriz tipo Wirth em rocha de alta dureza e alta abrasão - resistência à compressão acima de 80 MPa - D = 1.700 mm</t>
  </si>
  <si>
    <t>Escavação com perfuratriz tipo Wirth em rocha de alta dureza e alta abrasão - resistência à compressão acima de 80 MPa - D = 1.800 mm</t>
  </si>
  <si>
    <t>Escavação com perfuratriz tipo Wirth em rocha de alta dureza e alta abrasão - resistência à compressão acima de 80 MPa - D = 600 mm</t>
  </si>
  <si>
    <t>Escavação com perfuratriz tipo Wirth em rocha de alta dureza e alta abrasão - resistência à compressão acima de 80 MPa - D = 700 mm</t>
  </si>
  <si>
    <t>Escavação com perfuratriz tipo Wirth em rocha de alta dureza e alta abrasão - resistência à compressão acima de 80 MPa - D = 800 mm</t>
  </si>
  <si>
    <t>Escavação com perfuratriz tipo Wirth em rocha de alta dureza e alta abrasão - resistência à compressão acima de 80 MPa - D = 900 mm</t>
  </si>
  <si>
    <t>Escavação com perfuratriz tipo Wirth em solo - D = 1.000 mm</t>
  </si>
  <si>
    <t>Escavação com perfuratriz tipo Wirth em solo - D = 1.100 mm</t>
  </si>
  <si>
    <t>Escavação com perfuratriz tipo Wirth em solo - D = 1.200 mm</t>
  </si>
  <si>
    <t>Escavação com perfuratriz tipo Wirth em solo - D = 1.300 mm</t>
  </si>
  <si>
    <t>Escavação com perfuratriz tipo Wirth em solo - D = 1.400 mm</t>
  </si>
  <si>
    <t>Escavação com perfuratriz tipo Wirth em solo - D = 1.500 mm</t>
  </si>
  <si>
    <t>Escavação com perfuratriz tipo Wirth em solo - D = 1.600 mm</t>
  </si>
  <si>
    <t>Escavação com perfuratriz tipo Wirth em solo - D = 1.700 mm</t>
  </si>
  <si>
    <t>Escavação com perfuratriz tipo Wirth em solo - D = 1.800 mm</t>
  </si>
  <si>
    <t>Escavação com perfuratriz tipo Wirth em solo - D = 600 mm</t>
  </si>
  <si>
    <t>Escavação com perfuratriz tipo Wirth em solo - D = 700 mm</t>
  </si>
  <si>
    <t>Escavação com perfuratriz tipo Wirth em solo - D = 800 mm</t>
  </si>
  <si>
    <t>Escavação com perfuratriz tipo Wirth em solo - D = 900 mm</t>
  </si>
  <si>
    <t>Estaca barrete escavada com uso de fluido estabilizante - confecção</t>
  </si>
  <si>
    <t>Estaca broca manual D = 25 cm - confecção</t>
  </si>
  <si>
    <t>Estaca broca manual D = 30 cm - confecção</t>
  </si>
  <si>
    <t>Estaca circular tipo estacão escavada com uso de fluido estabilizante - confecção</t>
  </si>
  <si>
    <t>Estaca duplo perfil metálico W 250 x 17,9 - com emenda - fornecimento e cravação</t>
  </si>
  <si>
    <t>Estaca duplo trilho TR 25 - com emenda - fornecimento e cravação</t>
  </si>
  <si>
    <t>Estaca duplo trilho TR 37 - com emenda - fornecimento e cravação</t>
  </si>
  <si>
    <t>Estaca duplo trilho TR 45 - com emenda - fornecimento e cravação</t>
  </si>
  <si>
    <t>Estaca duplo trilho TR 57 - com emenda - fornecimento e cravação</t>
  </si>
  <si>
    <t>Estaca duplo trilho TR 68 - com emenda - fornecimento e cravação</t>
  </si>
  <si>
    <t>Estaca Franki com fuste apiloado D = 35 cm - confecção</t>
  </si>
  <si>
    <t>Estaca Franki com fuste apiloado D = 40 cm - confecção</t>
  </si>
  <si>
    <t>Estaca Franki com fuste apiloado D = 45 cm - confecção</t>
  </si>
  <si>
    <t>Estaca Franki com fuste apiloado D = 52 cm - confecção</t>
  </si>
  <si>
    <t>Estaca Franki com fuste apiloado D = 60 cm - confecção</t>
  </si>
  <si>
    <t>Estaca Franki com fuste apiloado D = 70 cm - confecção</t>
  </si>
  <si>
    <t>Estaca hélice contínua - confecção</t>
  </si>
  <si>
    <t>Estaca hélice de deslocamento - confecção</t>
  </si>
  <si>
    <t>Estaca perfil metálico W 150 x 22,5 (H) - fornecimento e cravação</t>
  </si>
  <si>
    <t>Estaca prancha metálica - fornecimento e cravação até 12 metros</t>
  </si>
  <si>
    <t>Estaca prancha metálica com apoio de flutuante - fornecimento e cravação de 12 metros</t>
  </si>
  <si>
    <t>Estaca prancha metálica com apoio de flutuante e utilização de 10 vezes - fornecimento, cravação até 12 metros</t>
  </si>
  <si>
    <t>Estaca prancha metálica com utilização de 10 vezes - fornecimento, cravação até 12 metros</t>
  </si>
  <si>
    <t>Estaca pré-moldada de concreto armado centrifugado com compressão admissível de 100 t - sem emenda - fornecimento e cravação</t>
  </si>
  <si>
    <t>Estaca pré-moldada de concreto armado centrifugado com compressão admissível de 125 t - sem emenda - fornecimento e cravação</t>
  </si>
  <si>
    <t>Estaca pré-moldada de concreto armado centrifugado com compressão admissível de 170 t - sem emenda - fornecimento e cravação</t>
  </si>
  <si>
    <t>Estaca pré-moldada de concreto armado centrifugado com compressão admissível de 230 t - sem emenda - fornecimento e cravação</t>
  </si>
  <si>
    <t>Estaca pré-moldada de concreto armado centrifugado com compressão admissível de 300 t - sem emenda - fornecimento e cravação</t>
  </si>
  <si>
    <t>Estaca pré-moldada de concreto armado centrifugado com compressão admissível de 55 t - sem emenda - fornecimento e cravação</t>
  </si>
  <si>
    <t>Estaca pré-moldada de concreto armado centrifugado com compressão admissível de 80 t - sem emenda - fornecimento e cravação</t>
  </si>
  <si>
    <t>Estaca pré-moldada de concreto protendido 15 x 15 cm - produzida - sem emenda - cravação</t>
  </si>
  <si>
    <t>Estaca pré-moldada de concreto protendido 17 x 17 cm - produzida - sem emenda - cravação</t>
  </si>
  <si>
    <t>Estaca pré-moldada de concreto protendido 20 x 20 cm - produzida - sem emenda - cravação</t>
  </si>
  <si>
    <t>Estaca pré-moldada de concreto protendido 21 x 21 cm - produzida - sem emenda - cravação</t>
  </si>
  <si>
    <t>Estaca pré-moldada de concreto protendido 23 x 23 cm - produzida - sem emenda - cravação</t>
  </si>
  <si>
    <t>Estaca pré-moldada de concreto protendido 25 x 25 cm - produzida - sem emenda - cravação</t>
  </si>
  <si>
    <t>Estaca pré-moldada de concreto protendido 26 x 26 cm - produzida - sem emenda - cravação</t>
  </si>
  <si>
    <t>Estaca pré-moldada de concreto protendido 30 x 30 cm - produzida - sem emenda - cravação</t>
  </si>
  <si>
    <t>Estaca pré-moldada de concreto protendido 33 x 33 cm - produzida - sem emenda - cravação</t>
  </si>
  <si>
    <t>Estaca pré-moldada de concreto protendido 35 x 35 cm - produzida - sem emenda - cravação</t>
  </si>
  <si>
    <t>Estaca pré-moldada de concreto protendido 38 x 38 cm - produzida - sem emenda - cravação</t>
  </si>
  <si>
    <t>Estaca pré-moldada de concreto protendido 40 x 40 cm - produzida - sem emenda - cravação</t>
  </si>
  <si>
    <t>Estaca pré-moldada de concreto protendido 42 x 42 cm - produzida - sem emenda - cravação</t>
  </si>
  <si>
    <t>Estaca pré-moldada de concreto protendido 45 x 45 cm - produzida - sem emenda - cravação</t>
  </si>
  <si>
    <t>Estaca pré-moldada de concreto protendido com compressão admissível de 100 t - comercial - sem emenda - fornecimento e cravação</t>
  </si>
  <si>
    <t>Estaca pré-moldada de concreto protendido com compressão admissível de 25 t - comercial - sem emenda - fornecimento e cravação</t>
  </si>
  <si>
    <t>Estaca pré-moldada de concreto protendido com compressão admissível de 35 t - comercial - sem emenda - fornecimento e cravação</t>
  </si>
  <si>
    <t>Estaca pré-moldada de concreto protendido com compressão admissível de 60 t - comercial - sem emenda - fornecimento e cravação</t>
  </si>
  <si>
    <t>Estaca pré-moldada de concreto protendido com compressão admissível de 75 t - comercial - sem emenda - fornecimento e cravação</t>
  </si>
  <si>
    <t>Estaca raiz perfurada na rocha com D = 16 cm - confecção</t>
  </si>
  <si>
    <t>Estaca raiz perfurada na rocha com D = 20 cm - confecção</t>
  </si>
  <si>
    <t>Estaca raiz perfurada na rocha com D = 25 cm - confecção</t>
  </si>
  <si>
    <t>Estaca raiz perfurada na rocha com D = 31 cm - confecção</t>
  </si>
  <si>
    <t>Estaca raiz perfurada na rocha com D = 40 cm - confecção</t>
  </si>
  <si>
    <t>Estaca raiz perfurada na rocha com D = 45 cm - confecção</t>
  </si>
  <si>
    <t>Estaca raiz perfurada no solo com D = 16 cm - confecção</t>
  </si>
  <si>
    <t>Estaca raiz perfurada no solo com D = 20 cm - confecção</t>
  </si>
  <si>
    <t>Estaca raiz perfurada no solo com D = 25 cm - confecção</t>
  </si>
  <si>
    <t>Estaca raiz perfurada no solo com D = 31 cm - confecção</t>
  </si>
  <si>
    <t>Estaca raiz perfurada no solo com D = 40 cm - confecção</t>
  </si>
  <si>
    <t>Estaca raiz perfurada no solo com D = 45 cm - confecção</t>
  </si>
  <si>
    <t>Estaca Strauss D = 25 cm - confecção</t>
  </si>
  <si>
    <t>Estaca Strauss D = 32 cm - confecção</t>
  </si>
  <si>
    <t>Estaca Strauss D = 38 cm - confecção</t>
  </si>
  <si>
    <t>Estaca Strauss D = 45 cm - confecção</t>
  </si>
  <si>
    <t>Estaca trilho TR 25 - fornecimento e cravação</t>
  </si>
  <si>
    <t>Estaca trilho TR 37 - fornecimento e cravação</t>
  </si>
  <si>
    <t>Estaca trilho TR 45 - fornecimento e cravação</t>
  </si>
  <si>
    <t>Estaca trilho TR 57 - fornecimento e cravação</t>
  </si>
  <si>
    <t>Estaca trilho TR 68 - fornecimento e cravação</t>
  </si>
  <si>
    <t>Estaca triplo trilho TR 25 - com emenda - fornecimento e cravação</t>
  </si>
  <si>
    <t>Estaca triplo trilho TR 37 - com emenda - fornecimento e cravação</t>
  </si>
  <si>
    <t>Estaca triplo trilho TR 45 - com emenda - fornecimento e cravação</t>
  </si>
  <si>
    <t>Estaca triplo trilho TR 57 - com emenda - fornecimento e cravação</t>
  </si>
  <si>
    <t>Estaca triplo trilho TR 68 - com emenda - fornecimento e cravação</t>
  </si>
  <si>
    <t>Fabricação de estaca pré-moldada de concreto protendida seção 15 x 15 cm</t>
  </si>
  <si>
    <t>Fabricação de estaca pré-moldada de concreto protendida seção 17 x 17 cm</t>
  </si>
  <si>
    <t>Fabricação de estaca pré-moldada de concreto protendida seção 20 x 20 cm</t>
  </si>
  <si>
    <t>Fabricação de estaca pré-moldada de concreto protendida seção 21 x 21 cm</t>
  </si>
  <si>
    <t>Fabricação de estaca pré-moldada de concreto protendida seção 23 x 23 cm</t>
  </si>
  <si>
    <t>Fabricação de estaca pré-moldada de concreto protendida seção 25 x 25 cm</t>
  </si>
  <si>
    <t>Fabricação de estaca pré-moldada de concreto protendida seção 26 x 26 cm</t>
  </si>
  <si>
    <t>Fabricação de estaca pré-moldada de concreto protendida seção 30 x 30 cm</t>
  </si>
  <si>
    <t>Fabricação de estaca pré-moldada de concreto protendida seção 33 x 33 cm</t>
  </si>
  <si>
    <t>Fabricação de estaca pré-moldada de concreto protendida seção 35 x 35 cm</t>
  </si>
  <si>
    <t>Fabricação de estaca pré-moldada de concreto protendida seção 38 x 38 cm</t>
  </si>
  <si>
    <t>Fabricação de estaca pré-moldada de concreto protendida seção 40 x 40 cm</t>
  </si>
  <si>
    <t>Fabricação de estaca pré-moldada de concreto protendida seção 42 x 42 cm</t>
  </si>
  <si>
    <t>Fabricação de estaca pré-moldada de concreto protendida seção 45 x 45 cm</t>
  </si>
  <si>
    <t>Gabarito de cravação de estacas submersas em aço ASTM A36 - confecção e instalação</t>
  </si>
  <si>
    <t>Muro guia para estaca barrete com duas cortinas de 10 x 110 cm</t>
  </si>
  <si>
    <t>Fornecimento e aplicação de adesivo estrutural à base de resina epóxi</t>
  </si>
  <si>
    <t>Jateamento abrasivo em chapa de aço por esteira contínua</t>
  </si>
  <si>
    <t>Jateamento de chapa de aço com o uso de granalhas de aço grau SA2</t>
  </si>
  <si>
    <t>Jateamento de chapa de aço com o uso de granalhas de aço grau SA2 1/2</t>
  </si>
  <si>
    <t>Jateamento de chapa de aço com o uso de granalhas de aço Grau SA3</t>
  </si>
  <si>
    <t>Pintura com epóxi de dois componentes com pistola a ar comprimido, uma demão, espessura de até 120 µm</t>
  </si>
  <si>
    <t>Pintura com primer epóxi de dois componentes com pistola a ar comprimido, uma demão, espessura de até 70 µm</t>
  </si>
  <si>
    <t>Pintura com tinta anticorrosiva à base de epóxi poliamida de dois componentes com pistola a ar comprimido, uma demão, espessura de até 150 µm</t>
  </si>
  <si>
    <t>Pintura de acabamento com esmalte epóxi com pistola a ar comprimido, uma demão, espessura de até 40 µm</t>
  </si>
  <si>
    <t>Pintura de acabamento com esmalte sintético com pistola a ar comprimido, uma demão, espessura de até 30 µm</t>
  </si>
  <si>
    <t>Pintura de fundo com tinta alquídica com pistola a ar comprimido, uma demão, espessura de até 30 µm</t>
  </si>
  <si>
    <t>Pintura de fundo com tinta epóxi com pistola a ar comprimido, uma demão, espessura de até 120 µm</t>
  </si>
  <si>
    <t>Pintura shop primer em chapa de aço por esteira contínua</t>
  </si>
  <si>
    <t>Solda elétrica de perfis metálicos e chapas de aço com eletrodo E60XX</t>
  </si>
  <si>
    <t>Solda elétrica de perfis metálicos e chapas de aço com eletrodo E70XX</t>
  </si>
  <si>
    <t>Tratamento em chapa de aço por esteira contínua</t>
  </si>
  <si>
    <t>Alinhamento manual da grade do AMV para qualquer abertura e qualquer bitola</t>
  </si>
  <si>
    <t>Assentamento dos materiais metálicos do AMV 1:10, TR 45, bitola larga</t>
  </si>
  <si>
    <t>Assentamento dos materiais metálicos do AMV 1:10, TR 45, bitola métrica</t>
  </si>
  <si>
    <t>Assentamento dos materiais metálicos do AMV 1:10, TR 45, bitola mista</t>
  </si>
  <si>
    <t>Assentamento dos materiais metálicos do AMV 1:10, TR 57, bitola larga</t>
  </si>
  <si>
    <t>Assentamento dos materiais metálicos do AMV 1:10, TR 57, bitola métrica</t>
  </si>
  <si>
    <t>Assentamento dos materiais metálicos do AMV 1:10, TR 57, bitola mista</t>
  </si>
  <si>
    <t>Assentamento dos materiais metálicos do AMV 1:10, TR 68, bitola larga</t>
  </si>
  <si>
    <t>Assentamento dos materiais metálicos do AMV 1:10, TR 68, bitola métrica</t>
  </si>
  <si>
    <t>Assentamento dos materiais metálicos do AMV 1:10, TR 68, bitola mista</t>
  </si>
  <si>
    <t>Assentamento dos materiais metálicos do AMV 1:10, UIC 60, bitola larga</t>
  </si>
  <si>
    <t>Assentamento dos materiais metálicos do AMV 1:10, UIC 60, bitola métrica</t>
  </si>
  <si>
    <t>Assentamento dos materiais metálicos do AMV 1:10, UIC 60, bitola mista</t>
  </si>
  <si>
    <t>Assentamento dos materiais metálicos do AMV 1:12, TR 45, bitola larga</t>
  </si>
  <si>
    <t>Assentamento dos materiais metálicos do AMV 1:12, TR 45, bitola métrica</t>
  </si>
  <si>
    <t>Assentamento dos materiais metálicos do AMV 1:12, TR 45, bitola mista</t>
  </si>
  <si>
    <t>Assentamento dos materiais metálicos do AMV 1:12, TR 57, bitola larga</t>
  </si>
  <si>
    <t>Assentamento dos materiais metálicos do AMV 1:12, TR 57, bitola métrica</t>
  </si>
  <si>
    <t>Assentamento dos materiais metálicos do AMV 1:12, TR 57, bitola mista</t>
  </si>
  <si>
    <t>Assentamento dos materiais metálicos do AMV 1:12, TR 68, bitola larga</t>
  </si>
  <si>
    <t>Assentamento dos materiais metálicos do AMV 1:12, TR 68, bitola métrica</t>
  </si>
  <si>
    <t>Assentamento dos materiais metálicos do AMV 1:12, TR 68, bitola mista</t>
  </si>
  <si>
    <t>Assentamento dos materiais metálicos do AMV 1:12, UIC 60, bitola larga</t>
  </si>
  <si>
    <t>Assentamento dos materiais metálicos do AMV 1:12, UIC 60, bitola métrica</t>
  </si>
  <si>
    <t>Assentamento dos materiais metálicos do AMV 1:12, UIC 60, bitola mista</t>
  </si>
  <si>
    <t>Assentamento dos materiais metálicos do AMV 1:14, TR 45, bitola larga</t>
  </si>
  <si>
    <t>Assentamento dos materiais metálicos do AMV 1:14, TR 45, bitola métrica</t>
  </si>
  <si>
    <t>Assentamento dos materiais metálicos do AMV 1:14, TR 45, bitola mista</t>
  </si>
  <si>
    <t>Assentamento dos materiais metálicos do AMV 1:14, TR 57, bitola larga</t>
  </si>
  <si>
    <t>Assentamento dos materiais metálicos do AMV 1:14, TR 57, bitola métrica</t>
  </si>
  <si>
    <t>Assentamento dos materiais metálicos do AMV 1:14, TR 57, bitola mista</t>
  </si>
  <si>
    <t>Assentamento dos materiais metálicos do AMV 1:14, TR 68, bitola larga</t>
  </si>
  <si>
    <t>Assentamento dos materiais metálicos do AMV 1:14, TR 68, bitola métrica</t>
  </si>
  <si>
    <t>Assentamento dos materiais metálicos do AMV 1:14, TR 68, bitola mista</t>
  </si>
  <si>
    <t>Assentamento dos materiais metálicos do AMV 1:14, UIC 60, bitola larga</t>
  </si>
  <si>
    <t>Assentamento dos materiais metálicos do AMV 1:14, UIC 60, bitola métrica</t>
  </si>
  <si>
    <t>Assentamento dos materiais metálicos do AMV 1:14, UIC 60, bitola mista</t>
  </si>
  <si>
    <t>Assentamento dos materiais metálicos do AMV 1:20, TR 57, bitola larga</t>
  </si>
  <si>
    <t>Assentamento dos materiais metálicos do AMV 1:20, TR 57, bitola métrica</t>
  </si>
  <si>
    <t>Assentamento dos materiais metálicos do AMV 1:20, TR 57, bitola mista</t>
  </si>
  <si>
    <t>Assentamento dos materiais metálicos do AMV 1:20, TR 68, bitola larga</t>
  </si>
  <si>
    <t>Assentamento dos materiais metálicos do AMV 1:20, TR 68, bitola métrica</t>
  </si>
  <si>
    <t>Assentamento dos materiais metálicos do AMV 1:20, TR 68, bitola mista</t>
  </si>
  <si>
    <t>Assentamento dos materiais metálicos do AMV 1:20, UIC 60, bitola larga</t>
  </si>
  <si>
    <t>Assentamento dos materiais metálicos do AMV 1:20, UIC 60, bitola métrica</t>
  </si>
  <si>
    <t>Assentamento dos materiais metálicos do AMV 1:20, UIC 60, bitola mista</t>
  </si>
  <si>
    <t>Assentamento dos materiais metálicos do AMV 1:8, TR 45, bitola larga</t>
  </si>
  <si>
    <t>Assentamento dos materiais metálicos do AMV 1:8, TR 45, bitola métrica</t>
  </si>
  <si>
    <t>Assentamento dos materiais metálicos do AMV 1:8, TR 45, bitola mista</t>
  </si>
  <si>
    <t>Assentamento dos materiais metálicos do AMV 1:8, TR 57, bitola larga</t>
  </si>
  <si>
    <t>Assentamento dos materiais metálicos do AMV 1:8, TR 57, bitola métrica</t>
  </si>
  <si>
    <t>Assentamento dos materiais metálicos do AMV 1:8, TR 57, bitola mista</t>
  </si>
  <si>
    <t>Lançamento manual de lastro em AMV com descarga da brita por caminhão</t>
  </si>
  <si>
    <t>Lançamento mecânico de lastro em AMV com descarga da brita por caminhão e espalhamento com carregadeira de pneus</t>
  </si>
  <si>
    <t>Nivelamento de AMV com socaria com grupo vibrador e levante de até 10 cm, abertura 1:10, bitola larga, dormente de madeira ou concreto</t>
  </si>
  <si>
    <t>Nivelamento de AMV com socaria com grupo vibrador e levante de até 10 cm, abertura 1:10, bitola métrica, dormente de madeira ou concreto</t>
  </si>
  <si>
    <t>Nivelamento de AMV com socaria com grupo vibrador e levante de até 10 cm, abertura 1:10, bitola mista, dormente de madeira ou concreto</t>
  </si>
  <si>
    <t>Nivelamento de AMV com socaria com grupo vibrador e levante de até 10 cm, abertura 1:12, bitola larga, dormente de madeira ou concreto</t>
  </si>
  <si>
    <t>Nivelamento de AMV com socaria com grupo vibrador e levante de até 10 cm, abertura 1:12, bitola métrica, dormente de madeira ou concreto</t>
  </si>
  <si>
    <t>Nivelamento de AMV com socaria com grupo vibrador e levante de até 10 cm, abertura 1:12, bitola mista, dormente de madeira ou concreto</t>
  </si>
  <si>
    <t>Nivelamento de AMV com socaria com grupo vibrador e levante de até 10 cm, abertura 1:14, bitola larga, dormente de madeira ou concreto</t>
  </si>
  <si>
    <t>Nivelamento de AMV com socaria com grupo vibrador e levante de até 10 cm, abertura 1:14, bitola métrica, dormente de madeira ou concreto</t>
  </si>
  <si>
    <t>Nivelamento de AMV com socaria com grupo vibrador e levante de até 10 cm, abertura 1:14, bitola mista, dormente de madeira ou concreto</t>
  </si>
  <si>
    <t>Nivelamento de AMV com socaria com grupo vibrador e levante de até 10 cm, abertura 1:20, bitola larga, dormente de madeira ou concreto</t>
  </si>
  <si>
    <t>Nivelamento de AMV com socaria com grupo vibrador e levante de até 10 cm, abertura 1:20, bitola métrica, dormente de madeira ou concreto</t>
  </si>
  <si>
    <t>Nivelamento de AMV com socaria com grupo vibrador e levante de até 10 cm, abertura 1:20, bitola mista, dormente de madeira ou concreto</t>
  </si>
  <si>
    <t>Nivelamento de AMV com socaria com grupo vibrador e levante de até 10 cm, abertura 1:8, bitola larga, dormente de madeira</t>
  </si>
  <si>
    <t>Nivelamento de AMV com socaria com grupo vibrador e levante de até 10 cm, abertura 1:8, bitola métrica, dormente de madeira</t>
  </si>
  <si>
    <t>Nivelamento de AMV com socaria com grupo vibrador e levante de até 10 cm, abertura 1:8, bitola mista, dormente de madeira</t>
  </si>
  <si>
    <t>Nivelamento de AMV com socaria manual e levante de até 10 cm, abertura 1:10, bitola larga, dormente de madeira ou concreto</t>
  </si>
  <si>
    <t>Nivelamento de AMV com socaria manual e levante de até 10 cm, abertura 1:10, bitola métrica, dormente de madeira ou concreto</t>
  </si>
  <si>
    <t>Nivelamento de AMV com socaria manual e levante de até 10 cm, abertura 1:10, bitola mista, dormente de madeira ou concreto</t>
  </si>
  <si>
    <t>Nivelamento de AMV com socaria manual e levante de até 10 cm, abertura 1:12, bitola larga, dormente de madeira ou concreto</t>
  </si>
  <si>
    <t>Nivelamento de AMV com socaria manual e levante de até 10 cm, abertura 1:12, bitola métrica, dormente de madeira ou concreto</t>
  </si>
  <si>
    <t>Nivelamento de AMV com socaria manual e levante de até 10 cm, abertura 1:12, bitola mista, dormente de madeira ou concreto</t>
  </si>
  <si>
    <t>Nivelamento de AMV com socaria manual e levante de até 10 cm, abertura 1:14, bitola larga, dormente de madeira ou concreto</t>
  </si>
  <si>
    <t>Nivelamento de AMV com socaria manual e levante de até 10 cm, abertura 1:14, bitola métrica, dormente de madeira ou concreto</t>
  </si>
  <si>
    <t>Nivelamento de AMV com socaria manual e levante de até 10 cm, abertura 1:14, bitola mista, dormente de madeira ou concreto</t>
  </si>
  <si>
    <t>Nivelamento de AMV com socaria manual e levante de até 10 cm, abertura 1:20, bitola larga, dormente de madeira ou concreto</t>
  </si>
  <si>
    <t>Nivelamento de AMV com socaria manual e levante de até 10 cm, abertura 1:20, bitola métrica, dormente de madeira ou concreto</t>
  </si>
  <si>
    <t>Nivelamento de AMV com socaria manual e levante de até 10 cm, abertura 1:20, bitola mista, dormente de madeira ou concreto</t>
  </si>
  <si>
    <t>Nivelamento de AMV com socaria manual e levante de até 10 cm, abertura 1:8, bitola larga, dormente de madeira</t>
  </si>
  <si>
    <t>Nivelamento de AMV com socaria manual e levante de até 10 cm, abertura 1:8, bitola métrica, dormente de madeira</t>
  </si>
  <si>
    <t>Nivelamento de AMV com socaria manual e levante de até 10 cm, abertura 1:8, bitola mista, dormente de madeira</t>
  </si>
  <si>
    <t>Posicionamento de jogo de dormentes de concreto para AMV 1:10, bitola larga</t>
  </si>
  <si>
    <t>jg</t>
  </si>
  <si>
    <t>Posicionamento de jogo de dormentes de concreto para AMV 1:10, bitola métrica</t>
  </si>
  <si>
    <t>Posicionamento de jogo de dormentes de concreto para AMV 1:10, bitola mista</t>
  </si>
  <si>
    <t>Posicionamento de jogo de dormentes de concreto para AMV 1:12, bitola larga</t>
  </si>
  <si>
    <t>Posicionamento de jogo de dormentes de concreto para AMV 1:12, bitola métrica</t>
  </si>
  <si>
    <t>Posicionamento de jogo de dormentes de concreto para AMV 1:12, bitola mista</t>
  </si>
  <si>
    <t>Posicionamento de jogo de dormentes de concreto para AMV 1:14, bitola larga</t>
  </si>
  <si>
    <t>Posicionamento de jogo de dormentes de concreto para AMV 1:14, bitola métrica</t>
  </si>
  <si>
    <t>Posicionamento de jogo de dormentes de concreto para AMV 1:14, bitola mista</t>
  </si>
  <si>
    <t>Posicionamento de jogo de dormentes de concreto para AMV 1:20, bitola larga</t>
  </si>
  <si>
    <t>Posicionamento de jogo de dormentes de concreto para AMV 1:20, bitola métrica</t>
  </si>
  <si>
    <t>Posicionamento de jogo de dormentes de concreto para AMV 1:20, bitola mista</t>
  </si>
  <si>
    <t>Posicionamento de jogo de dormentes de madeira para AMV 1:10, bitola larga</t>
  </si>
  <si>
    <t>Posicionamento de jogo de dormentes de madeira para AMV 1:10, bitola métrica</t>
  </si>
  <si>
    <t>Posicionamento de jogo de dormentes de madeira para AMV 1:10, bitola mista</t>
  </si>
  <si>
    <t>Posicionamento de jogo de dormentes de madeira para AMV 1:12, bitola larga</t>
  </si>
  <si>
    <t>Posicionamento de jogo de dormentes de madeira para AMV 1:12, bitola métrica</t>
  </si>
  <si>
    <t>Posicionamento de jogo de dormentes de madeira para AMV 1:12, bitola mista</t>
  </si>
  <si>
    <t>Posicionamento de jogo de dormentes de madeira para AMV 1:14, bitola larga</t>
  </si>
  <si>
    <t>Posicionamento de jogo de dormentes de madeira para AMV 1:14, bitola métrica</t>
  </si>
  <si>
    <t>Posicionamento de jogo de dormentes de madeira para AMV 1:14, bitola mista</t>
  </si>
  <si>
    <t>Posicionamento de jogo de dormentes de madeira para AMV 1:20, bitola larga</t>
  </si>
  <si>
    <t>Posicionamento de jogo de dormentes de madeira para AMV 1:20, bitola métrica</t>
  </si>
  <si>
    <t>Posicionamento de jogo de dormentes de madeira para AMV 1:20, bitola mista</t>
  </si>
  <si>
    <t>Posicionamento de jogo de dormentes de madeira para AMV 1:8, bitola larga</t>
  </si>
  <si>
    <t>Posicionamento de jogo de dormentes de madeira para AMV 1:8, bitola métrica</t>
  </si>
  <si>
    <t>Posicionamento de jogo de dormentes de madeira para AMV 1:8, bitola mista</t>
  </si>
  <si>
    <t>Regularização manual do lastro do AMV para qualquer abertura e qualquer bitola</t>
  </si>
  <si>
    <t>Demolição de AMV 1:10 TR 37, em bitola métrica, dormente de madeira, com separação e empilhamento</t>
  </si>
  <si>
    <t>Demolição de AMV 1:10 TR 45, em bitola larga, dormente de madeira, com separação e empilhamento</t>
  </si>
  <si>
    <t>Demolição de AMV 1:10 TR 45, em bitola métrica, dormente de madeira, com separação e empilhamento</t>
  </si>
  <si>
    <t>Demolição de AMV 1:10 TR 45, em bitola mista, dormente de madeira, com separação e empilhamento</t>
  </si>
  <si>
    <t>Demolição de AMV 1:10 TR 57, em bitola larga, dormente de madeira, com separação e empilhamento</t>
  </si>
  <si>
    <t>Demolição de AMV 1:10 TR 57, em bitola métrica, dormente de madeira, com separação e empilhamento</t>
  </si>
  <si>
    <t>Demolição de AMV 1:10 TR 57, em bitola mista, dormente de madeira, com separação e empilhamento</t>
  </si>
  <si>
    <t>Demolição de AMV 1:10 TR 68, em bitola larga, dormente de madeira, com separação e empilhamento</t>
  </si>
  <si>
    <t>Demolição de AMV 1:10 TR 68, em bitola mista, dormente de madeira, com separação e empilhamento</t>
  </si>
  <si>
    <t>Demolição de AMV 1:12 TR 37, em bitola métrica, dormente de madeira, com separação e empilhamento</t>
  </si>
  <si>
    <t>Demolição de AMV 1:12 TR 45, em bitola larga, dormente de madeira, com separação e empilhamento</t>
  </si>
  <si>
    <t>Demolição de AMV 1:12 TR 45, em bitola métrica, dormente de madeira, com separação e empilhamento</t>
  </si>
  <si>
    <t>Demolição de AMV 1:12 TR 45, em bitola mista, dormente de madeira, com separação e empilhamento</t>
  </si>
  <si>
    <t>Demolição de AMV 1:12 TR 57, em bitola larga, dormente de madeira, com separação e empilhamento</t>
  </si>
  <si>
    <t>Demolição de AMV 1:12 TR 57, em bitola métrica, dormente de madeira, com separação e empilhamento</t>
  </si>
  <si>
    <t>Demolição de AMV 1:12 TR 57, em bitola mista, dormente de madeira, com separação e empilhamento</t>
  </si>
  <si>
    <t>Demolição de AMV 1:12 TR 68, em bitola larga, dormente de madeira, com separação e empilhamento</t>
  </si>
  <si>
    <t>Demolição de AMV 1:12 TR 68, em bitola mista, dormente de madeira, com separação e empilhamento</t>
  </si>
  <si>
    <t>Demolição de AMV 1:14 TR 37, em bitola métrica, dormente de madeira, com separação e empilhamento</t>
  </si>
  <si>
    <t>Demolição de AMV 1:14 TR 45, em bitola larga, dormente de madeira, com separação e empilhamento</t>
  </si>
  <si>
    <t>Demolição de AMV 1:14 TR 45, em bitola métrica, dormente de madeira, com separação e empilhamento</t>
  </si>
  <si>
    <t>Demolição de AMV 1:14 TR 45, em bitola mista, dormente de madeira, com separação e empilhamento</t>
  </si>
  <si>
    <t>Demolição de AMV 1:14 TR 57, em bitola larga, dormente de madeira, com separação e empilhamento</t>
  </si>
  <si>
    <t>Demolição de AMV 1:14 TR 57, em bitola métrica, dormente de madeira, com separação e empilhamento</t>
  </si>
  <si>
    <t>Demolição de AMV 1:14 TR 57, em bitola mista, dormente de madeira, com separação e empilhamento</t>
  </si>
  <si>
    <t>Demolição de AMV 1:14 TR 68, em bitola larga, dormente de madeira, com separação e empilhamento</t>
  </si>
  <si>
    <t>Demolição de AMV 1:14 TR 68, em bitola mista, dormente de madeira, com separação e empilhamento</t>
  </si>
  <si>
    <t>Demolição de AMV 1:20 TR 57, em bitola larga, dormente de madeira, com separação e empilhamento</t>
  </si>
  <si>
    <t>Demolição de AMV 1:20 TR 57, em bitola métrica, dormente de madeira, com separação e empilhamento</t>
  </si>
  <si>
    <t>Demolição de AMV 1:20 TR 57, em bitola mista, dormente de madeira, com separação e empilhamento</t>
  </si>
  <si>
    <t>Demolição de AMV 1:20 TR 68, em bitola larga, dormente de madeira, com separação e empilhamento</t>
  </si>
  <si>
    <t>Demolição de AMV 1:20 TR 68, em bitola mista, dormente de madeira, com separação e empilhamento</t>
  </si>
  <si>
    <t>Demolição de AMV 1:8 TR 37, em bitola métrica, dormente de madeira, com separação e empilhamento</t>
  </si>
  <si>
    <t>Demolição de AMV 1:8 TR 45, em bitola larga, dormente de madeira, com separação e empilhamento</t>
  </si>
  <si>
    <t>Demolição de AMV 1:8 TR 45, em bitola métrica, dormente de madeira, com separação e empilhamento</t>
  </si>
  <si>
    <t>Demolição de AMV 1:8 TR 45, em bitola mista, dormente de madeira, com separação e empilhamento</t>
  </si>
  <si>
    <t>Demolição de AMV 1:8 TR 57, em bitola larga, dormente de madeira, com separação e empilhamento</t>
  </si>
  <si>
    <t>Demolição de AMV 1:8 TR 57, em bitola métrica, dormente de madeira, com separação e empilhamento</t>
  </si>
  <si>
    <t>Demolição de AMV 1:8 TR 57, em bitola mista, dormente de madeira, com separação e empilhamento</t>
  </si>
  <si>
    <t>Demolição de via, bitola larga, 1.667 dormentes de madeira/km, trilho TR 45, barra com 12 m de comprimento, com separação e empilhamento</t>
  </si>
  <si>
    <t>Demolição de via, bitola larga, 1.667 dormentes de madeira/km, trilho TR 57, barra com 12 m de comprimento, com separação e empilhamento</t>
  </si>
  <si>
    <t>Demolição de via, bitola larga, 1.667 dormentes de madeira/km, trilho TR 68, barra com 12 m de comprimento, com separação e empilhamento</t>
  </si>
  <si>
    <t>Demolição de via, bitola larga, 1.750 dormentes de madeira/km, trilho TR 45, barra com 12 m de comprimento, com separação e empilhamento</t>
  </si>
  <si>
    <t>Demolição de via, bitola larga, 1.750 dormentes de madeira/km, trilho TR 57, barra com 12 m de comprimento, com separação e empilhamento</t>
  </si>
  <si>
    <t>Demolição de via, bitola larga, 1.750 dormentes de madeira/km, trilho TR 68, barra com 12 m de comprimento, com separação e empilhamento</t>
  </si>
  <si>
    <t>Demolição de via, bitola métrica, 1.667 dormentes de madeira/km, trilho TR 37, barra com 12 m de comprimento, com separação e empilhamento</t>
  </si>
  <si>
    <t>Demolição de via, bitola métrica, 1.667 dormentes de madeira/km, trilho TR 45, barra com 12 m de comprimento, com separação e empilhamento</t>
  </si>
  <si>
    <t>Demolição de via, bitola métrica, 1.667 dormentes de madeira/km, trilho TR 57, barra com 12 m de comprimento, com separação e empilhamento</t>
  </si>
  <si>
    <t>Demolição de via, bitola métrica, 1.750 dormentes de madeira/km, trilho TR 37, barra com 12 m de comprimento, com separação e empilhamento</t>
  </si>
  <si>
    <t>Demolição de via, bitola métrica, 1.750 dormentes de madeira/km, trilho TR 45, barra com 12 m de comprimento, com separação e empilhamento</t>
  </si>
  <si>
    <t>Demolição de via, bitola métrica, 1.750 dormentes de madeira/km, trilho TR 57, barra com 12 m de comprimento, com separação e empilhamento</t>
  </si>
  <si>
    <t>Demolição de via, bitola mista, 1.667 dormentes de madeira/km, trilho TR 45, barra com 12 m de comprimento, com separação e empilhamento</t>
  </si>
  <si>
    <t>Demolição de via, bitola mista, 1.667 dormentes de madeira/km, trilho TR 57, barra com 12 m de comprimento, com separação e empilhamento</t>
  </si>
  <si>
    <t>Demolição de via, bitola mista, 1.667 dormentes de madeira/km, trilho TR 68, barra com 12 m de comprimento, com separação e empilhamento</t>
  </si>
  <si>
    <t>Demolição de via, bitola mista, 1.750 dormentes de madeira/km, trilho TR 45, barra com 12 m de comprimento, com separação e empilhamento</t>
  </si>
  <si>
    <t>Demolição de via, bitola mista, 1.750 dormentes de madeira/km, trilho TR 57, barra com 12 m de comprimento, com separação e empilhamento</t>
  </si>
  <si>
    <t>Demolição de via, bitola mista, 1.750 dormentes de madeira/km, trilho TR 68, barra com 12 m de comprimento, com separação e empilhamento</t>
  </si>
  <si>
    <t>Aferição da geometria da via com carro controle</t>
  </si>
  <si>
    <t>Capina química da plataforma ferroviária</t>
  </si>
  <si>
    <t>Estabilização dinâmica da via</t>
  </si>
  <si>
    <t>Nivelamento de junta com socaria manual da via</t>
  </si>
  <si>
    <t>Nivelamento de via com grupo gerador/vibrador e levante de até 10 cm - bitola métrica ou larga com dormente de madeira ou concreto e taxa de dormentação de 1.667 un/km</t>
  </si>
  <si>
    <t>Nivelamento de via com grupo gerador/vibrador e levante de até 10 cm - bitola métrica ou larga com dormente de madeira ou concreto e taxa de dormentação de 1.750 un/km</t>
  </si>
  <si>
    <t>Nivelamento de via com grupo gerador/vibrador e levante de até 10 cm - bitola mista com dormente de madeira ou concreto e taxa de dormentação de 1.667 un/km</t>
  </si>
  <si>
    <t>Nivelamento de via com grupo gerador/vibrador e levante de até 10 cm - bitola mista com dormente de madeira ou concreto e taxa de dormentação de 1.750 un/km</t>
  </si>
  <si>
    <t>Nivelamento de via com socaria manual e levante de até 10 cm - bitola métrica ou larga com dormente de madeira ou concreto e taxa de dormentação de 1.667 un/km</t>
  </si>
  <si>
    <t>Nivelamento de via com socaria manual e levante de até 10 cm - bitola métrica ou larga com dormente de madeira ou concreto e taxa de dormentação de 1.750 un/km</t>
  </si>
  <si>
    <t>Nivelamento de via com socaria manual e levante de até 10 cm - bitola mista com dormente de madeira ou concreto e taxa de dormentação de 1.667 un/km</t>
  </si>
  <si>
    <t>Nivelamento de via com socaria manual e levante de até 10 cm - bitola mista com dormente de madeira ou concreto e taxa de dormentação de 1.750 un/km</t>
  </si>
  <si>
    <t>Nivelamento e alinhamento de via com socadora automática e levante de até 10 cm - qualquer bitola ou dormente e taxa de dormentação de 1.667 un/km</t>
  </si>
  <si>
    <t>Nivelamento e alinhamento de via com socadora automática e levante de até 10 cm - qualquer bitola ou dormente e taxa de dormentação de 1.750 un/km</t>
  </si>
  <si>
    <t>Regularização do lastro com reguladora de lastro</t>
  </si>
  <si>
    <t>Alívio de tensão, com martelo de bronze, em TLS com 120 de comprimento de TR45, taxa de dormentação de 1.667 un/km, para qualquer bitola e fixação elástica</t>
  </si>
  <si>
    <t>Alívio de tensão, com martelo de bronze, em TLS com 120 de comprimento de TR45, taxa de dormentação de 1.750 un/km, para qualquer bitola e fixação elástica</t>
  </si>
  <si>
    <t>Alívio de tensão, com martelo de bronze, em TLS com 120 de comprimento de TR57, taxa de dormentação de 1.667 un/km, para qualquer bitola e fixação elástica</t>
  </si>
  <si>
    <t>Alívio de tensão, com martelo de bronze, em TLS com 120 de comprimento de TR57, taxa de dormentação de 1.750 un/km, para qualquer bitola e fixação elástica</t>
  </si>
  <si>
    <t>Alívio de tensão, com martelo de bronze, em TLS com 120 de comprimento de TR68, taxa de dormentação de 1.667 un/km, para qualquer bitola e fixação elástica</t>
  </si>
  <si>
    <t>Alívio de tensão, com martelo de bronze, em TLS com 120 de comprimento de TR68, taxa de dormentação de 1.750 un/km, para qualquer bitola e fixação elástica</t>
  </si>
  <si>
    <t>Alívio de tensão, com martelo de bronze, em TLS com 120 de comprimento de UIC60, taxa de dormentação de 1.667 un/km, para qualquer bitola e fixação elástica</t>
  </si>
  <si>
    <t>Alívio de tensão, com martelo de bronze, em TLS com 120 de comprimento de UIC60, taxa de dormentação de 1.750 un/km, para qualquer bitola e fixação elástica</t>
  </si>
  <si>
    <t>Alívio de tensão, com martelo de bronze, em TLS com 240 de comprimento de TR45, taxa de dormentação de 1.667 un/km, para qualquer bitola e fixação elástica</t>
  </si>
  <si>
    <t>Alívio de tensão, com martelo de bronze, em TLS com 240 de comprimento de TR45, taxa de dormentação de 1.750 un/km, para qualquer bitola e fixação elástica</t>
  </si>
  <si>
    <t>Alívio de tensão, com martelo de bronze, em TLS com 240 de comprimento de TR57, taxa de dormentação de 1.667 un/km, para qualquer bitola e fixação elástica</t>
  </si>
  <si>
    <t>Alívio de tensão, com martelo de bronze, em TLS com 240 de comprimento de TR57, taxa de dormentação de 1.750 un/km, para qualquer bitola e fixação elástica</t>
  </si>
  <si>
    <t>Alívio de tensão, com martelo de bronze, em TLS com 240 de comprimento de TR68, taxa de dormentação de 1.667 un/km, para qualquer bitola e fixação elástica</t>
  </si>
  <si>
    <t>Alívio de tensão, com martelo de bronze, em TLS com 240 de comprimento de TR68, taxa de dormentação de 1.750 un/km, para qualquer bitola e fixação elástica</t>
  </si>
  <si>
    <t>Alívio de tensão, com martelo de bronze, em TLS com 240 de comprimento de UIC60, taxa de dormentação de 1.667 un/km, para qualquer bitola e fixação elástica</t>
  </si>
  <si>
    <t>Alívio de tensão, com martelo de bronze, em TLS com 240 de comprimento de UIC60, taxa de dormentação de 1.750 un/km, para qualquer bitola e fixação elástica</t>
  </si>
  <si>
    <t>Colocação manual de grampo elástico Pandrol</t>
  </si>
  <si>
    <t>Colocação manual de retensor para trilho TR45</t>
  </si>
  <si>
    <t>Colocação manual de retensor para trilho TR57</t>
  </si>
  <si>
    <t>Colocação manual de retensor para trilho TR68</t>
  </si>
  <si>
    <t>Colocação manual de retensor para trilho UIC60</t>
  </si>
  <si>
    <t>Colocação mecanizada de grampo elástico Pandrol</t>
  </si>
  <si>
    <t>Contratrilho TR45, comprimento de 12 m, sobre dormente de madeira, taxa de dormentação de 1.750 un/km, tala de junção de 6 furos e fixação rígida - posicionamento e assentamento manual</t>
  </si>
  <si>
    <t>Contratrilho TR57, comprimento de 12 m, sobre dormente de madeira, taxa de dormentação de 1.750 un/km, tala de junção de 6 furos e fixação rígida - posicionamento e assentamento manual</t>
  </si>
  <si>
    <t>Contratrilho TR68, comprimento de 12 m, sobre dormente de madeira, taxa de dormentação de 1.750 un/km, tala de junção de 6 furos e fixação rígida - posicionamento e assentamento manual</t>
  </si>
  <si>
    <t>Contratrilho UIC60, comprimento de 12 m, sobre dormente de madeira, taxa de dormentação de 1.750 un/km, tala de junção de 6 furos e fixação rígida - posicionamento e assentamento manual</t>
  </si>
  <si>
    <t>Dormente de concreto monobloco protendido bitola larga - confecção</t>
  </si>
  <si>
    <t>Dormente de concreto monobloco protendido bitola métrica - confecção</t>
  </si>
  <si>
    <t>Dormente de concreto monobloco protendido bitola mista - confecção</t>
  </si>
  <si>
    <t>Dormente de concreto monobloco protendido para AMV bitola larga ou mista - confecção</t>
  </si>
  <si>
    <t>Dormente de concreto monobloco protendido para AMV bitola métrica - confecção</t>
  </si>
  <si>
    <t>Dormente de concreto monobloco, bitola larga, taxa de dormentação de 1.667 un/km, fixação elástica Pandrol - posicionamento mecanizado com carregadeira</t>
  </si>
  <si>
    <t>Dormente de concreto monobloco, bitola larga, taxa de dormentação de 1.667 un/km, fixação elástica Pandrol - posicionamento mecanizado com pórtico</t>
  </si>
  <si>
    <t>Dormente de concreto monobloco, bitola larga, taxa de dormentação de 1.750 un/km, fixação elástica Pandrol - posicionamento mecanizado com carregadeira</t>
  </si>
  <si>
    <t>Dormente de concreto monobloco, bitola larga, taxa de dormentação de 1.750 un/km, fixação elástica Pandrol - posicionamento mecanizado com pórtico</t>
  </si>
  <si>
    <t>Dormente de concreto monobloco, bitola métrica, taxa de dormentação de 1.667 un/km, fixação elástica Pandrol - posicionamento mecanizado com carregadeira</t>
  </si>
  <si>
    <t>Dormente de concreto monobloco, bitola métrica, taxa de dormentação de 1.667 un/km, fixação elástica Pandrol - posicionamento mecanizado com pórtico</t>
  </si>
  <si>
    <t>Dormente de concreto monobloco, bitola métrica, taxa de dormentação de 1.750 un/km, fixação elástica Pandrol - posicionamento mecanizado com carregadeira</t>
  </si>
  <si>
    <t>Dormente de concreto monobloco, bitola métrica, taxa de dormentação de 1.750 un/km, fixação elástica Pandrol - posicionamento mecanizado com pórtico</t>
  </si>
  <si>
    <t>Dormente de concreto monobloco, bitola mista, taxa de dormentação de 1.667 un/km, fixação elástica Pandrol - posicionamento mecanizado com carregadeira</t>
  </si>
  <si>
    <t>Dormente de concreto monobloco, bitola mista, taxa de dormentação de 1.667 un/km, fixação elástica Pandrol - posicionamento mecanizado com pórtico</t>
  </si>
  <si>
    <t>Dormente de concreto monobloco, bitola mista, taxa de dormentação de 1.750 un/km, fixação elástica Pandrol - posicionamento mecanizado com carregadeira</t>
  </si>
  <si>
    <t>Dormente de concreto monobloco, bitola mista, taxa de dormentação de 1.750 un/km, fixação elástica Pandrol - posicionamento mecanizado com pórtico</t>
  </si>
  <si>
    <t>Dormente de madeira para ponte, bitola métrica ou larga, para TR45, fixação rígida - posicionamento e assentamento mecanizado</t>
  </si>
  <si>
    <t>Dormente de madeira para ponte, bitola métrica ou larga, para TR57, fixação rígida - posicionamento e assentamento mecanizado</t>
  </si>
  <si>
    <t>Dormente de madeira para ponte, bitola métrica ou larga, para TR68, fixação rígida - posicionamento e assentamento mecanizado</t>
  </si>
  <si>
    <t>Dormente de madeira para ponte, bitola métrica ou larga, para UIC60, fixação rígida - posicionamento e assentamento mecanizado</t>
  </si>
  <si>
    <t>Dormente de madeira, bitola larga ou mista - posicionamento manual</t>
  </si>
  <si>
    <t>Dormente de madeira, bitola larga ou mista, taxa de dormentação de 1.667 un/km - posicionamento mecanizado com carregadeira</t>
  </si>
  <si>
    <t>Dormente de madeira, bitola larga ou mista, taxa de dormentação de 1.750 un/km - posicionamento mecanizado com carregadeira</t>
  </si>
  <si>
    <t>Dormente de madeira, bitola métrica - posicionamento manual</t>
  </si>
  <si>
    <t>Dormente de madeira, bitola métrica, taxa de dormentação de 1.667 un/km - posicionamento mecanizado com carregadeira</t>
  </si>
  <si>
    <t>Dormente de madeira, bitola métrica, taxa de dormentação de 1.750 un/km - posicionamento mecanizado com carregadeira</t>
  </si>
  <si>
    <t>Lançamento de lastro, 10 cm de altura, primeiro levante, descarga de pedra britada de caminhões</t>
  </si>
  <si>
    <t>Lubrificador de trilhos e de flanges de rodas</t>
  </si>
  <si>
    <t>Posicionamento mecanizado de trilhos</t>
  </si>
  <si>
    <t>Pré-alinhamento manual da grade com dormente de madeira</t>
  </si>
  <si>
    <t>Pré-alinhamento mecanizado da grade</t>
  </si>
  <si>
    <t>Solda aluminotérmica para TR45 com cadinho descartável, executada no campo, para formação de trilho longo soldado (TLS)</t>
  </si>
  <si>
    <t>Solda aluminotérmica para TR57 com cadinho descartável, executada no campo, para formação de trilho longo soldado (TLS)</t>
  </si>
  <si>
    <t>Solda aluminotérmica para TR68 com cadinho descartável, executada no campo, para formação de trilho longo soldado (TLS)</t>
  </si>
  <si>
    <t>Solda aluminotérmica para UIC60 com cadinho descartável, executada no campo, para formação de trilho longo soldado (TLS)</t>
  </si>
  <si>
    <t>Solda elétrica por caldeamento para qualquer perfil de trilho, comprimento de 12 m, em estaleiro para formação de trilho longo soldado</t>
  </si>
  <si>
    <t>Solda elétrica por caldeamento para trilho TR45, comprimento de até 24 m, em via com dormente de concreto para formação de barra ou trilho longo soldado</t>
  </si>
  <si>
    <t>Solda elétrica por caldeamento para trilho TR45, comprimento de até 24 m, em via com dormente de madeira para formação de barra ou trilho longo soldado</t>
  </si>
  <si>
    <t>Trilho TR45, comprimento de 12 m, sobre dormente de concreto, bitola métrica ou larga, taxa de dormentação de 1.667 un/km, tala de junção de 6 furos e fixação elástica Pandrol - posicionamento e assentamento manual</t>
  </si>
  <si>
    <t>Trilho TR45, comprimento de 12 m, sobre dormente de concreto, bitola métrica ou larga, taxa de dormentação de 1.750 un/km, tala de junção de 6 furos e fixação elástica Pandrol - posicionamento e assentamento manual</t>
  </si>
  <si>
    <t>Trilho TR45, comprimento de 12 m, sobre dormente de concreto, bitola mista, taxa de dormentação de 1.667 un/km, tala de junção de 6 furos e fixação elástica Pandrol - posicionamento e assentamento manual</t>
  </si>
  <si>
    <t>Trilho TR45, comprimento de 12 m, sobre dormente de concreto, bitola mista, taxa de dormentação de 1.750 un/km, tala de junção de 6 furos e fixação elástica Pandrol - posicionamento e assentamento manual</t>
  </si>
  <si>
    <t>Trilho TR45, comprimento de 12 m, sobre dormente de madeira, bitola métrica ou larga, taxa de dormentação de 1.667 un/km, tala de junção de 6 furos e fixação rígida - posicionamento e assentamento manual</t>
  </si>
  <si>
    <t>Trilho TR45, comprimento de 12 m, sobre dormente de madeira, bitola métrica ou larga, taxa de dormentação de 1.750 un/km, tala de junção de 6 furos e fixação rígida - posicionamento e assentamento manual</t>
  </si>
  <si>
    <t>Trilho TR45, comprimento de 12 m, sobre dormente de madeira, bitola mista, taxa de dormentação de 1.667 un/km, tala de junção de 6 furos e fixação rígida - posicionamento e assentamento manual</t>
  </si>
  <si>
    <t>Trilho TR45, comprimento de 12 m, sobre dormente de madeira, bitola mista, taxa de dormentação de 1.750 un/km, tala de junção de 6 furos e fixação rígida - posicionamento e assentamento manual</t>
  </si>
  <si>
    <t>Trilho TR45, comprimento de 120 m (TLS), formado por trilhos curtos de 12 m soldados por caldeamento - confecção em estaleiro</t>
  </si>
  <si>
    <t>Trilho TR45, comprimento de 120 m (TLS), sobre dormente de concreto, bitola métrica ou larga, taxa de dormentação de 1.667 un/km, tala de junção de 6 furos e fixação elástica Pandrol - posicionamento e assentamento mecanizado</t>
  </si>
  <si>
    <t>Trilho TR45, comprimento de 120 m (TLS), sobre dormente de concreto, bitola mista, taxa de dormentação de 1.667 un/km, tala de junção de 6 furos e fixação elástica Pandrol - posicionamento e assentamento mecanizado</t>
  </si>
  <si>
    <t>Trilho TR45, comprimento de 120 m (TLS), sobre dormente de concreto, bitola mista, taxa de dormentação de 1.750 un/km, tala de junção de 6 furos e fixação elástica Pandrol - posicionamento e assentamento mecanizado</t>
  </si>
  <si>
    <t>Trilho TR45, comprimento de 120 m (TLS), sobre dormente de madeira, bitola métrica ou larga, taxa de dormentação de 1.667 un/km, tala de junção de 6 furos e fixação elástica Pandrol - posicionamento e assentamento mecanizado</t>
  </si>
  <si>
    <t>Trilho TR45, comprimento de 120 m (TLS), sobre dormente de madeira, bitola métrica ou larga, taxa de dormentação de 1.667 un/km, tala de junção de 6 furos e fixação rígida - posicionamento e assentamento mecanizado</t>
  </si>
  <si>
    <t>Trilho TR45, comprimento de 120 m (TLS), sobre dormente de madeira, bitola métrica ou larga, taxa de dormentação de 1.750 un/km, tala de junção de 6 furos e fixação elástica Pandrol - posicionamento e assentamento mecanizado</t>
  </si>
  <si>
    <t>Trilho TR45, comprimento de 120 m (TLS), sobre dormente de madeira, bitola métrica ou larga, taxa de dormentação de 1.750 un/km, tala de junção de 6 furos e fixação rígida - posicionamento e assentamento mecanizado</t>
  </si>
  <si>
    <t>Trilho TR45, comprimento de 120 m (TLS), sobre dormente de madeira, bitola mista, taxa de dormentação de 1.667 un/km, tala de junção de 6 furos e fixação elástica Pandrol - posicionamento e assentamento mecanizado</t>
  </si>
  <si>
    <t>Trilho TR45, comprimento de 120 m (TLS), sobre dormente de madeira, bitola mista, taxa de dormentação de 1.750 un/km, tala de junção de 6 furos e fixação elástica Pandrol - posicionamento e assentamento mecanizado</t>
  </si>
  <si>
    <t>Trilho TR45, comprimento de 240 m (TLS), formado por trilhos curtos de 12 m soldados por caldeamento - confecção em estaleiro</t>
  </si>
  <si>
    <t>Trilho TR45, comprimento de 240 m (TLS), sobre dormente de concreto, bitola métrica ou larga, taxa de dormentação de 1.667 un/km, tala de junção de 6 furos e fixação elástica Pandrol - posicionamento e assentamento mecanizado</t>
  </si>
  <si>
    <t>Trilho TR45, comprimento de 240 m (TLS), sobre dormente de concreto, bitola métrica ou larga, taxa de dormentação de 1.750 un/km, tala de junção de 6 furos e fixação elástica Pandrol - posicionamento e assentamento mecanizado</t>
  </si>
  <si>
    <t>Trilho TR45, comprimento de 240 m (TLS), sobre dormente de concreto, bitola mista, taxa de dormentação de 1.667 un/km, tala de junção de 6 furos e fixação elástica Pandrol - posicionamento e assentamento mecanizado</t>
  </si>
  <si>
    <t>Trilho TR45, comprimento de 240 m (TLS), sobre dormente de concreto, bitola mista, taxa de dormentação de 1.750 un/km, tala de junção de 6 furos e fixação elástica Pandrol - posicionamento e assentamento mecanizado</t>
  </si>
  <si>
    <t>Trilho TR45, comprimento de 240 m (TLS), sobre dormente de madeira, bitola métrica ou larga, taxa de dormentação de 1.667 un/km, tala de junção de 6 furos e fixação elástica Pandrol - posicionamento e assentamento mecanizado</t>
  </si>
  <si>
    <t>Trilho TR45, comprimento de 240 m (TLS), sobre dormente de madeira, bitola métrica ou larga, taxa de dormentação de 1.667 un/km, tala de junção de 6 furos e fixação rígida - posicionamento e assentamento mecanizado</t>
  </si>
  <si>
    <t>Trilho TR45, comprimento de 240 m (TLS), sobre dormente de madeira, bitola métrica ou larga, taxa de dormentação de 1.750 un/km, tala de junção de 6 furos e fixação elástica Pandrol - posicionamento e assentamento mecanizado</t>
  </si>
  <si>
    <t>Trilho TR45, comprimento de 240 m (TLS), sobre dormente de madeira, bitola métrica ou larga, taxa de dormentação de 1.750 un/km, tala de junção de 6 furos e fixação rígida - posicionamento e assentamento mecanizado</t>
  </si>
  <si>
    <t>Trilho TR45, comprimento de 240 m (TLS), sobre dormente de madeira, bitola mista, taxa de dormentação de 1.667 un/km, tala de junção de 6 furos e fixação elástica Pandrol - posicionamento e assentamento mecanizado</t>
  </si>
  <si>
    <t>Trilho TR45, comprimento de 240 m (TLS), sobre dormente de madeira, bitola mista, taxa de dormentação de 1.750 un/km, tala de junção de 6 furos e fixação elástica Pandrol - posicionamento e assentamento mecanizado</t>
  </si>
  <si>
    <t>Trilho TR57, comprimento de 12 m, sobre dormente de concreto, bitola métrica ou larga, taxa de dormentação de 1.667 un/km, tala de junção de 6 furos e fixação elástica Pandrol - posicionamento e assentamento manual</t>
  </si>
  <si>
    <t>Trilho TR57, comprimento de 12 m, sobre dormente de concreto, bitola métrica ou larga, taxa de dormentação de 1.750 un/km, tala de junção de 6 furos e fixação elástica Pandrol - posicionamento e assentamento manual</t>
  </si>
  <si>
    <t>Trilho TR57, comprimento de 12 m, sobre dormente de concreto, bitola mista, taxa de dormentação de 1.667 un/km, tala de junção de 6 furos e fixação elástica Pandrol - posicionamento e assentamento manual</t>
  </si>
  <si>
    <t>Trilho TR57, comprimento de 12 m, sobre dormente de concreto, bitola mista, taxa de dormentação de 1.750 un/km, tala de junção de 6 furos e fixação elástica Pandrol - posicionamento e assentamento manual</t>
  </si>
  <si>
    <t>Trilho TR57, comprimento de 12 m, sobre dormente de madeira, bitola métrica ou larga, taxa de dormentação de 1.667 un/km, tala de junção de 6 furos e fixação rígida - posicionamento e assentamento manual</t>
  </si>
  <si>
    <t>Trilho TR57, comprimento de 12 m, sobre dormente de madeira, bitola métrica ou larga, taxa de dormentação de 1.750 un/km, tala de junção de 6 furos e fixação rígida - posicionamento e assentamento manual</t>
  </si>
  <si>
    <t>Trilho TR57, comprimento de 12 m, sobre dormente de madeira, bitola mista, taxa de dormentação de 1.667 un/km, tala de junção de 6 furos e fixação rígida - posicionamento e assentamento manual</t>
  </si>
  <si>
    <t>Trilho TR57, comprimento de 12 m, sobre dormente de madeira, bitola mista, taxa de dormentação de 1.750 un/km, tala de junção de 6 furos e fixação rígida - posicionamento e assentamento manual</t>
  </si>
  <si>
    <t>Trilho TR57, comprimento de 120 m (TLS), formado por trilhos curtos de 12 m soldados por caldeamento - confecção em estaleiro</t>
  </si>
  <si>
    <t>Trilho TR57, comprimento de 120 m (TLS), sobre dormente de concreto, bitola métrica ou larga, taxa de dormentação de 1.667 un/km, tala de junção de 6 furos e fixação elástica Pandrol - posicionamento e assentamento mecanizado</t>
  </si>
  <si>
    <t>Trilho TR57, comprimento de 120 m (TLS), sobre dormente de concreto, bitola métrica ou larga, taxa de dormentação de 1.750 un/km, tala de junção de 6 furos e fixação elástica Pandrol - posicionamento e assentamento mecanizado</t>
  </si>
  <si>
    <t>Trilho TR57, comprimento de 120 m (TLS), sobre dormente de concreto, bitola mista, taxa de dormentação de 1.667 un/km, tala de junção de 6 furos e fixação elástica Pandrol - posicionamento e assentamento mecanizado</t>
  </si>
  <si>
    <t>Trilho TR57, comprimento de 120 m (TLS), sobre dormente de concreto, bitola mista, taxa de dormentação de 1.750 un/km, tala de junção de 6 furos e fixação elástica Pandrol - posicionamento e assentamento mecanizado</t>
  </si>
  <si>
    <t>Trilho TR57, comprimento de 120 m (TLS), sobre dormente de madeira, bitola métrica ou larga, taxa de dormentação de 1.667 un/km, tala de junção de 6 furos e fixação elástica Pandrol - posicionamento e assentamento mecanizado</t>
  </si>
  <si>
    <t>Trilho TR57, comprimento de 120 m (TLS), sobre dormente de madeira, bitola métrica ou larga, taxa de dormentação de 1.667 un/km, tala de junção de 6 furos e fixação rígida - posicionamento e assentamento mecanizado</t>
  </si>
  <si>
    <t>Trilho TR57, comprimento de 120 m (TLS), sobre dormente de madeira, bitola métrica ou larga, taxa de dormentação de 1.750 un/km, tala de junção de 6 furos e fixação elástica Pandrol - posicionamento e assentamento mecanizado</t>
  </si>
  <si>
    <t>Trilho TR57, comprimento de 120 m (TLS), sobre dormente de madeira, bitola métrica ou larga, taxa de dormentação de 1.750 un/km, tala de junção de 6 furos e fixação rígida - posicionamento e assentamento mecanizado</t>
  </si>
  <si>
    <t>Trilho TR57, comprimento de 120 m (TLS), sobre dormente de madeira, bitola mista, taxa de dormentação de 1.667 un/km, tala de junção de 6 furos e fixação elástica Pandrol - posicionamento e assentamento mecanizado</t>
  </si>
  <si>
    <t>Trilho TR57, comprimento de 120 m (TLS), sobre dormente de madeira, bitola mista, taxa de dormentação de 1.750 un/km, tala de junção de 6 furos e fixação elástica Pandrol - posicionamento e assentamento mecanizado</t>
  </si>
  <si>
    <t>Trilho TR57, comprimento de 240 m (TLS), formado por trilhos curtos de 12 m soldados por caldeamento - confecção em estaleiro</t>
  </si>
  <si>
    <t>Trilho TR57, comprimento de 240 m (TLS), sobre dormente de concreto, bitola métrica ou larga, taxa de dormentação de 1.667 un/km, tala de junção de 6 furos e fixação elástica Pandrol - posicionamento e assentamento mecanizado</t>
  </si>
  <si>
    <t>Trilho TR57, comprimento de 240 m (TLS), sobre dormente de concreto, bitola métrica ou larga, taxa de dormentação de 1.750 un/km, tala de junção de 6 furos e fixação elástica Pandrol - posicionamento e assentamento mecanizado</t>
  </si>
  <si>
    <t>Trilho TR57, comprimento de 240 m (TLS), sobre dormente de concreto, bitola mista, taxa de dormentação de 1.667 un/km, tala de junção de 6 furos e fixação elástica Pandrol - posicionamento e assentamento mecanizado</t>
  </si>
  <si>
    <t>Trilho TR57, comprimento de 240 m (TLS), sobre dormente de concreto, bitola mista, taxa de dormentação de 1.750 un/km, tala de junção de 6 furos e fixação elástica Pandrol - posicionamento e assentamento mecanizado</t>
  </si>
  <si>
    <t>Trilho TR57, comprimento de 240 m (TLS), sobre dormente de madeira, bitola métrica ou larga, taxa de dormentação de 1.667 un/km, tala de junção de 6 furos e fixação elástica Pandrol - posicionamento e assentamento mecanizado</t>
  </si>
  <si>
    <t>Trilho TR57, comprimento de 240 m (TLS), sobre dormente de madeira, bitola métrica ou larga, taxa de dormentação de 1.667 un/km, tala de junção de 6 furos e fixação rígida - posicionamento e assentamento mecanizado</t>
  </si>
  <si>
    <t>Trilho TR57, comprimento de 240 m (TLS), sobre dormente de madeira, bitola métrica ou larga, taxa de dormentação de 1.750 un/km, tala de junção de 6 furos e fixação elástica Pandrol - posicionamento e assentamento mecanizado</t>
  </si>
  <si>
    <t>Trilho TR57, comprimento de 240 m (TLS), sobre dormente de madeira, bitola métrica ou larga, taxa de dormentação de 1.750 un/km, tala de junção de 6 furos e fixação rígida - posicionamento e assentamento mecanizado</t>
  </si>
  <si>
    <t>Trilho TR57, comprimento de 240 m (TLS), sobre dormente de madeira, bitola mista, taxa de dormentação de 1.667 un/km, tala de junção de 6 furos e fixação elástica Pandrol - posicionamento e assentamento mecanizado</t>
  </si>
  <si>
    <t>Trilho TR57, comprimento de 240 m (TLS), sobre dormente de madeira, bitola mista, taxa de dormentação de 1.750 un/km, tala de junção de 6 furos e fixação elástica Pandrol - posicionamento e assentamento mecanizado</t>
  </si>
  <si>
    <t>Trilho TR68, comprimento de 12 m, sobre dormente de concreto, bitola métrica ou larga, taxa de dormentação de 1.667 un/km, tala de junção de 6 furos e fixação elástica Pandrol - posicionamento e assentamento manual</t>
  </si>
  <si>
    <t>Trilho TR68, comprimento de 12 m, sobre dormente de concreto, bitola métrica ou larga, taxa de dormentação de 1.750 un/km, tala de junção de 6 furos e fixação elástica Pandrol - posicionamento e assentamento manual</t>
  </si>
  <si>
    <t>Trilho TR68, comprimento de 12 m, sobre dormente de concreto, bitola mista, taxa de dormentação de 1.667 un/km, tala de junção de 6 furos e fixação elástica Pandrol - posicionamento e assentamento manual</t>
  </si>
  <si>
    <t>Trilho TR68, comprimento de 12 m, sobre dormente de concreto, bitola mista, taxa de dormentação de 1.750 un/km, tala de junção de 6 furos e fixação elástica Pandrol - posicionamento e assentamento manual</t>
  </si>
  <si>
    <t>Trilho TR68, comprimento de 12 m, sobre dormente de madeira, bitola métrica ou larga, taxa de dormentação de 1.667 un/km, tala de junção de 6 furos e fixação rígida - posicionamento e assentamento manual</t>
  </si>
  <si>
    <t>Trilho TR68, comprimento de 12 m, sobre dormente de madeira, bitola métrica ou larga, taxa de dormentação de 1.750 un/km, tala de junção de 6 furos e fixação rígida - posicionamento e assentamento manual</t>
  </si>
  <si>
    <t>Trilho TR68, comprimento de 12 m, sobre dormente de madeira, bitola mista, taxa de dormentação de 1.667 un/km, tala de junção de 6 furos e fixação rígida - posicionamento e assentamento manual</t>
  </si>
  <si>
    <t>Trilho TR68, comprimento de 12 m, sobre dormente de madeira, bitola mista, taxa de dormentação de 1.750 un/km, tala de junção de 6 furos e fixação rígida - posicionamento e assentamento manual</t>
  </si>
  <si>
    <t>Trilho TR68, comprimento de 120 m (TLS), formado por trilhos curtos de 12 m soldados por caldeamento - confecção em estaleiro</t>
  </si>
  <si>
    <t>Trilho TR68, comprimento de 120 m (TLS), sobre dormente de concreto, bitola métrica ou larga, taxa de dormentação de 1.667 un/km, tala de junção de 6 furos e fixação elástica Pandrol - posicionamento e assentamento mecanizado</t>
  </si>
  <si>
    <t>Trilho TR68, comprimento de 120 m (TLS), sobre dormente de concreto, bitola métrica ou larga, taxa de dormentação de 1.750 un/km, tala de junção de 6 furos e fixação elástica Pandrol - posicionamento e assentamento mecanizado</t>
  </si>
  <si>
    <t>Trilho TR68, comprimento de 120 m (TLS), sobre dormente de concreto, bitola mista, taxa de dormentação de 1.667 un/km, tala de junção de 6 furos e fixação elástica Pandrol - posicionamento e assentamento mecanizado</t>
  </si>
  <si>
    <t>Trilho TR68, comprimento de 120 m (TLS), sobre dormente de concreto, bitola mista, taxa de dormentação de 1.750 un/km, tala de junção de 6 furos e fixação elástica Pandrol - posicionamento e assentamento mecanizado</t>
  </si>
  <si>
    <t>Trilho TR68, comprimento de 120 m (TLS), sobre dormente de madeira, bitola métrica ou larga, taxa de dormentação de 1.667 un/km, tala de junção de 6 furos e fixação elástica Pandrol - posicionamento e assentamento mecanizado</t>
  </si>
  <si>
    <t>Trilho TR68, comprimento de 120 m (TLS), sobre dormente de madeira, bitola métrica ou larga, taxa de dormentação de 1.667 un/km, tala de junção de 6 furos e fixação rígida - posicionamento e assentamento mecanizado</t>
  </si>
  <si>
    <t>Trilho TR68, comprimento de 120 m (TLS), sobre dormente de madeira, bitola métrica ou larga, taxa de dormentação de 1.750 un/km, tala de junção de 6 furos e fixação elástica Pandrol - posicionamento e assentamento mecanizado</t>
  </si>
  <si>
    <t>Trilho TR68, comprimento de 120 m (TLS), sobre dormente de madeira, bitola métrica ou larga, taxa de dormentação de 1.750 un/km, tala de junção de 6 furos e fixação rígida - posicionamento e assentamento mecanizado</t>
  </si>
  <si>
    <t>Trilho TR68, comprimento de 120 m (TLS), sobre dormente de madeira, bitola mista, taxa de dormentação de 1.667 un/km, tala de junção de 6 furos e fixação elástica Pandrol - posicionamento e assentamento mecanizado</t>
  </si>
  <si>
    <t>Trilho TR68, comprimento de 120 m (TLS), sobre dormente de madeira, bitola mista, taxa de dormentação de 1.750 un/km, tala de junção de 6 furos e fixação elástica Pandrol - posicionamento e assentamento mecanizado</t>
  </si>
  <si>
    <t>Trilho TR68, comprimento de 240 m (TLS), formado por trilhos curtos de 12 m soldados por caldeamento - confecção em estaleiro</t>
  </si>
  <si>
    <t>Trilho TR68, comprimento de 240 m (TLS), sobre dormente de concreto, bitola métrica ou larga, taxa de dormentação de 1.667 un/km, tala de junção de 6 furos e fixação elástica Pandrol - posicionamento e assentamento mecanizado</t>
  </si>
  <si>
    <t>Trilho TR68, comprimento de 240 m (TLS), sobre dormente de concreto, bitola métrica ou larga, taxa de dormentação de 1.750 un/km, tala de junção de 6 furos e fixação elástica Pandrol - posicionamento e assentamento mecanizado</t>
  </si>
  <si>
    <t>Trilho TR68, comprimento de 240 m (TLS), sobre dormente de concreto, bitola mista, taxa de dormentação de 1.667 un/km, tala de junção de 6 furos e fixação elástica Pandrol - posicionamento e assentamento mecanizado</t>
  </si>
  <si>
    <t>Trilho TR68, comprimento de 240 m (TLS), sobre dormente de concreto, bitola mista, taxa de dormentação de 1.750 un/km, tala de junção de 6 furos e fixação elástica Pandrol - posicionamento e assentamento mecanizado</t>
  </si>
  <si>
    <t>Trilho TR68, comprimento de 240 m (TLS), sobre dormente de madeira, bitola métrica ou larga, taxa de dormentação de 1.667 un/km, tala de junção de 6 furos e fixação elástica Pandrol - posicionamento e assentamento mecanizado</t>
  </si>
  <si>
    <t>Trilho TR68, comprimento de 240 m (TLS), sobre dormente de madeira, bitola métrica ou larga, taxa de dormentação de 1.667 un/km, tala de junção de 6 furos e fixação rígida - posicionamento e assentamento mecanizado</t>
  </si>
  <si>
    <t>Trilho TR68, comprimento de 240 m (TLS), sobre dormente de madeira, bitola métrica ou larga, taxa de dormentação de 1.750 un/km, tala de junção de 6 furos e fixação elástica Pandrol - posicionamento e assentamento mecanizado</t>
  </si>
  <si>
    <t>Trilho TR68, comprimento de 240 m (TLS), sobre dormente de madeira, bitola métrica ou larga, taxa de dormentação de 1.750 un/km, tala de junção de 6 furos e fixação rígida - posicionamento e assentamento mecanizado</t>
  </si>
  <si>
    <t>Trilho TR68, comprimento de 240 m (TLS), sobre dormente de madeira, bitola mista, taxa de dormentação de 1.667 un/km, tala de junção de 6 furos e fixação elástica Pandrol - posicionamento e assentamento mecanizado</t>
  </si>
  <si>
    <t>Trilho TR68, comprimento de 240 m (TLS), sobre dormente de madeira, bitola mista, taxa de dormentação de 1.750 un/km, tala de junção de 6 furos e fixação elástica Pandrol - posicionamento e assentamento mecanizado</t>
  </si>
  <si>
    <t>Trilho UIC60, comprimento de 12 m, sobre dormente de concreto, bitola métrica ou larga, taxa de dormentação de 1.667 un/km, tala de junção de 6 furos e fixação elástica Pandrol - posicionamento e assentamento manual</t>
  </si>
  <si>
    <t>Trilho UIC60, comprimento de 12 m, sobre dormente de concreto, bitola métrica ou larga, taxa de dormentação de 1.750 un/km, tala de junção de 6 furos e fixação elástica Pandrol - posicionamento e assentamento manual</t>
  </si>
  <si>
    <t>Trilho UIC60, comprimento de 12 m, sobre dormente de concreto, bitola mista, taxa de dormentação de 1.667 un/km, tala de junção de 6 furos e fixação elástica Pandrol - posicionamento e assentamento manual</t>
  </si>
  <si>
    <t>Trilho UIC60, comprimento de 12 m, sobre dormente de concreto, bitola mista, taxa de dormentação de 1.750 un/km, tala de junção de 6 furos e fixação elástica Pandrol - posicionamento e assentamento manual</t>
  </si>
  <si>
    <t>Trilho UIC60, comprimento de 12 m, sobre dormente de madeira, bitola métrica ou larga, taxa de dormentação de 1.667 un/km, tala de junção de 6 furos e fixação rígida - posicionamento e assentamento manual</t>
  </si>
  <si>
    <t>Trilho UIC60, comprimento de 12 m, sobre dormente de madeira, bitola métrica ou larga, taxa de dormentação de 1.750 un/km, tala de junção de 6 furos e fixação rígida - posicionamento e assentamento manual</t>
  </si>
  <si>
    <t>Trilho UIC60, comprimento de 12 m, sobre dormente de madeira, bitola mista, taxa de dormentação de 1.667 un/km, tala de junção de 6 furos e fixação rígida - posicionamento e assentamento manual</t>
  </si>
  <si>
    <t>Trilho UIC60, comprimento de 12 m, sobre dormente de madeira, bitola mista, taxa de dormentação de 1.750 un/km, tala de junção de 6 furos e fixação rígida - posicionamento e assentamento manual</t>
  </si>
  <si>
    <t>Trilho UIC60, comprimento de 120 m (TLS), formado por trilhos curtos de 12 m soldados por caldeamento - confecção em estaleiro</t>
  </si>
  <si>
    <t>Trilho UIC60, comprimento de 120 m (TLS), sobre dormente de concreto, bitola métrica ou larga, taxa de dormentação de 1.667 un/km, tala de junção de 6 furos e fixação elástica Pandrol - posicionamento e assentamento mecanizado</t>
  </si>
  <si>
    <t>Trilho UIC60, comprimento de 120 m (TLS), sobre dormente de concreto, bitola métrica ou larga, taxa de dormentação de 1.750 un/km, tala de junção de 6 furos e fixação elástica Pandrol - posicionamento e assentamento mecanizado</t>
  </si>
  <si>
    <t>Trilho UIC60, comprimento de 120 m (TLS), sobre dormente de concreto, bitola mista, taxa de dormentação de 1.667 un/km, tala de junção de 6 furos e fixação elástica Pandrol - posicionamento e assentamento mecanizado</t>
  </si>
  <si>
    <t>Trilho UIC60, comprimento de 120 m (TLS), sobre dormente de concreto, bitola mista, taxa de dormentação de 1.750 un/km, tala de junção de 6 furos e fixação elástica Pandrol - posicionamento e assentamento mecanizado</t>
  </si>
  <si>
    <t>Trilho UIC60, comprimento de 120 m (TLS), sobre dormente de madeira, bitola métrica ou larga, taxa de dormentação de 1.667 un/km, tala de junção de 6 furos e fixação elástica Pandrol - posicionamento e assentamento mecanizado</t>
  </si>
  <si>
    <t>Trilho UIC60, comprimento de 120 m (TLS), sobre dormente de madeira, bitola métrica ou larga, taxa de dormentação de 1.667 un/km, tala de junção de 6 furos e fixação rígida - posicionamento e assentamento mecanizado</t>
  </si>
  <si>
    <t>Trilho UIC60, comprimento de 120 m (TLS), sobre dormente de madeira, bitola métrica ou larga, taxa de dormentação de 1.750 un/km, tala de junção de 6 furos e fixação elástica Pandrol - posicionamento e assentamento mecanizado</t>
  </si>
  <si>
    <t>Trilho UIC60, comprimento de 120 m (TLS), sobre dormente de madeira, bitola métrica ou larga, taxa de dormentação de 1.750 un/km, tala de junção de 6 furos e fixação rígida - posicionamento e assentamento mecanizado</t>
  </si>
  <si>
    <t>Trilho UIC60, comprimento de 120 m (TLS), sobre dormente de madeira, bitola mista, taxa de dormentação de 1.667 un/km, tala de junção de 6 furos e fixação elástica Pandrol - posicionamento e assentamento mecanizado</t>
  </si>
  <si>
    <t>Trilho UIC60, comprimento de 120 m (TLS), sobre dormente de madeira, bitola mista, taxa de dormentação de 1.750 un/km, tala de junção de 6 furos e fixação elástica Pandrol - posicionamento e assentamento mecanizado</t>
  </si>
  <si>
    <t>Trilho UIC60, comprimento de 240 m (TLS), formado por trilhos curtos de 12 m soldados por caldeamento - confecção em estaleiro</t>
  </si>
  <si>
    <t>Trilho UIC60, comprimento de 240 m (TLS), sobre dormente de concreto, bitola métrica ou larga, taxa de dormentação de 1.667 un/km, tala de junção de 6 furos e fixação elástica Pandrol - posicionamento e assentamento mecanizado</t>
  </si>
  <si>
    <t>Trilho UIC60, comprimento de 240 m (TLS), sobre dormente de concreto, bitola métrica ou larga, taxa de dormentação de 1.750 un/km, tala de junção de 6 furos e fixação elástica Pandrol - posicionamento e assentamento mecanizado</t>
  </si>
  <si>
    <t>Trilho UIC60, comprimento de 240 m (TLS), sobre dormente de concreto, bitola mista, taxa de dormentação de 1.667 un/km, tala de junção de 6 furos e fixação elástica Pandrol - posicionamento e assentamento mecanizado</t>
  </si>
  <si>
    <t>Trilho UIC60, comprimento de 240 m (TLS), sobre dormente de concreto, bitola mista, taxa de dormentação de 1.750 un/km, tala de junção de 6 furos e fixação elástica Pandrol - posicionamento e assentamento mecanizado</t>
  </si>
  <si>
    <t>Trilho UIC60, comprimento de 240 m (TLS), sobre dormente de madeira, bitola métrica ou larga, taxa de dormentação de 1.667 un/km, tala de junção de 6 furos e fixação elástica Pandrol - posicionamento e assentamento mecanizado</t>
  </si>
  <si>
    <t>Trilho UIC60, comprimento de 240 m (TLS), sobre dormente de madeira, bitola métrica ou larga, taxa de dormentação de 1.667 un/km, tala de junção de 6 furos e fixação rígida - posicionamento e assentamento mecanizado</t>
  </si>
  <si>
    <t>Trilho UIC60, comprimento de 240 m (TLS), sobre dormente de madeira, bitola métrica ou larga, taxa de dormentação de 1.750 un/km, tala de junção de 6 furos e fixação elástica Pandrol - posicionamento e assentamento mecanizado</t>
  </si>
  <si>
    <t>Trilho UIC60, comprimento de 240 m (TLS), sobre dormente de madeira, bitola métrica ou larga, taxa de dormentação de 1.750 un/km, tala de junção de 6 furos e fixação rígida - posicionamento e assentamento mecanizado</t>
  </si>
  <si>
    <t>Trilho UIC60, comprimento de 240 m (TLS), sobre dormente de madeira, bitola mista, taxa de dormentação de 1.667 un/km, tala de junção de 6 furos e fixação elástica Pandrol - posicionamento e assentamento mecanizado</t>
  </si>
  <si>
    <t>Trilho UIC60, comprimento de 240 m (TLS), sobre dormente de madeira, bitola mista, taxa de dormentação de 1.750 un/km, tala de junção de 6 furos e fixação elástica Pandrol - posicionamento e assentamento mecanizado</t>
  </si>
  <si>
    <t>Confecção de fôrma metálica em chapa 1/8" para poita trapezoidal</t>
  </si>
  <si>
    <t>Confecção de forma metálica em chapa 3/16" para poita trapezoidal</t>
  </si>
  <si>
    <t>Fôrma em chapa metálica 1/8" para cabeça de tirantes - utilização de 50 vezes - confecção, instalação e retirada</t>
  </si>
  <si>
    <t>Fôrma metálica curva em chapa 3/16" reforçada com nervuras de 40 mm x 3/16" dispostas em grelhas de 40 x 60 cm - utilização de 100 vezes - confecção, instalação e retirada</t>
  </si>
  <si>
    <t>Fôrma metálica em chapa 1/8" para poita trapezoidal - utilização de 50 vezes - montagem, instalação e retirada</t>
  </si>
  <si>
    <t>Fôrma metálica em chapa 1/8" reforçada com nervuras de 40 mm x 1/8" dispostas em grelhas de 40 x 60 cm - utilização de 100 vezes - confecção, instalação e retirada</t>
  </si>
  <si>
    <t>Fôrma metálica em chapa 3/16" para poita trapezoidal - utilização de 50 vezes - montagem, instalação e retirada</t>
  </si>
  <si>
    <t>Fôrma metálica em chapa 3/16" reforçada com nervuras de 40 mm x 3/16" dispostas em grelhas de 40 x 60 cm - utilização de 100 vezes - confecção, instalação e retirada</t>
  </si>
  <si>
    <t>Fôrma metálica para aduelas de bueiros celulares de concreto pré-moldados - utilização de 100 vezes - confecção, instalação e retirada</t>
  </si>
  <si>
    <t>Fôrma metálica para guarda-corpo de concreto - utilização de 50 vezes - confecção</t>
  </si>
  <si>
    <t>Fôrma metálica para tetrápode - utilização de 100 vezes - confecção, instalação e retirada</t>
  </si>
  <si>
    <t>Fôrma metálica para viga de concreto pré-moldada protendida para OAE - utilização de 20 vezes - confecção, instalação e retirada</t>
  </si>
  <si>
    <t>Fôrma metálica para Xbloc - utilização de 100 vezes - confecção, instalação e retirada</t>
  </si>
  <si>
    <t>Fôrmas curvas de compensado plastificado 10 mm - uso geral - utilização de 2 vezes - confecção, instalação e retirada</t>
  </si>
  <si>
    <t>Fôrmas curvas de compensado resinado 10 mm - uso geral - utilização de 2 vezes - confecção, instalação e retirada</t>
  </si>
  <si>
    <t>Fôrmas de compensado plastificado 10 mm - uso geral - utilização de 1 vez - confecção, instalação e retirada</t>
  </si>
  <si>
    <t>Fôrmas de compensado plastificado 10 mm - uso geral - utilização de 2 vezes - confecção, instalação e retirada</t>
  </si>
  <si>
    <t>Fôrmas de compensado plastificado 10 mm - uso geral - utilização de 3 vezes - confecção, instalação e retirada</t>
  </si>
  <si>
    <t>Fôrmas de compensado plastificado 12 mm - uso geral - utilização de 1 vez - confecção, instalação e retirada</t>
  </si>
  <si>
    <t>Fôrmas de compensado plastificado 12 mm - uso geral - utilização de 2 vezes - confecção, instalação e retirada</t>
  </si>
  <si>
    <t>Fôrmas de compensado plastificado 12 mm - uso geral - utilização de 3 vezes - confecção, instalação e retirada</t>
  </si>
  <si>
    <t>Fôrmas de compensado plastificado 14 mm - uso geral - utilização de 1 vez - confecção, instalação e retirada</t>
  </si>
  <si>
    <t>Fôrmas de compensado plastificado 14 mm - uso geral - utilização de 2 vezes - confecção, instalação e retirada</t>
  </si>
  <si>
    <t>Fôrmas de compensado plastificado 14 mm - uso geral - utilização de 3 vezes - confecção, instalação e retirada</t>
  </si>
  <si>
    <t>Fôrmas de compensado resinado 10 mm - uso geral - utilização de 1 vez - confecção, instalação e retirada</t>
  </si>
  <si>
    <t>Fôrmas de compensado resinado 10 mm - uso geral - utilização de 2 vezes - confecção, instalação e retirada</t>
  </si>
  <si>
    <t>Fôrmas de compensado resinado 10 mm - uso geral - utilização de 3 vezes - confecção, instalação e retirada</t>
  </si>
  <si>
    <t>Fôrmas de compensado resinado 12 mm - uso geral - utilização de 1 vez - confecção, instalação e retirada</t>
  </si>
  <si>
    <t>Fôrmas de compensado resinado 12 mm - uso geral - utilização de 2 vezes - confecção, instalação e retirada</t>
  </si>
  <si>
    <t>Fôrmas de compensado resinado 12 mm - uso geral - utilização de 3 vezes - confecção, instalação e retirada</t>
  </si>
  <si>
    <t>Fôrmas de compensado resinado 14 mm - uso geral - utilização de 1 vez - confecção, instalação e retirada</t>
  </si>
  <si>
    <t>Fôrmas de compensado resinado 14 mm - uso geral - utilização de 2 vezes - confecção, instalação e retirada</t>
  </si>
  <si>
    <t>Fôrmas de compensado resinado 14 mm - uso geral - utilização de 3 vezes - confecção, instalação e retirada</t>
  </si>
  <si>
    <t>Fôrmas de tábuas de pinho - utilização de 1 vez - confecção, instalação e retirada</t>
  </si>
  <si>
    <t>Fôrmas de tábuas de pinho - utilização de 2 vezes - confecção, instalação e retirada</t>
  </si>
  <si>
    <t>Fôrmas de tábuas de pinho - utilização de 3 vezes - confecção, instalação e retirada</t>
  </si>
  <si>
    <t>Fôrmas de tábuas de pinho para dispositivos de drenagem - utilização de 3 vezes - confecção, instalação e retirada</t>
  </si>
  <si>
    <t>Fôrmas de tábuas de pinho para drenos - utilização de 5 vezes - confecção, instalação e retirada</t>
  </si>
  <si>
    <t>Fôrmas de tábuas de pinho para elementos estruturais dos arcos metálicos - utilização de 3 vezes - confecção, instalação e retirada</t>
  </si>
  <si>
    <t>Guia de madeira de 2,5 x 10,0 cm - confecção e instalação</t>
  </si>
  <si>
    <t>Guia de madeira de 2,5 x 7,0 cm - confecção e instalação</t>
  </si>
  <si>
    <t>Guia de madeira de 2,5 x 8,0 cm - confecção e instalação</t>
  </si>
  <si>
    <t>Gabião caixa 2 x 1 x 0,50 m - Zn/Al + PVC - D = 2,4 mm - pedra de mão comercial - fornecimento e assentamento</t>
  </si>
  <si>
    <t>Gabião caixa 2 x 1 x 0,50 m - Zn/Al + PVC - D = 2,4 mm - pedra de mão produzida - confecção e assentamento</t>
  </si>
  <si>
    <t>Gabião caixa 2 x 1 x 0,50 m Zn/Al - D = 2,7 mm - pedra de mão comercial - fornecimento e assentamento</t>
  </si>
  <si>
    <t>Gabião caixa 2 x 1 x 0,50 m Zn/Al - D = 2,7 mm - pedra de mão produzida - confecção e assentamento</t>
  </si>
  <si>
    <t>Gabião caixa 2 x 1 x 1,00 m - Zn/Al + PVC - D = 2,4 mm - pedra de mão comercial - fornecimento e assentamento</t>
  </si>
  <si>
    <t>Gabião caixa 2 x 1 x 1,00 m - Zn/Al + PVC - D = 2,4 mm - pedra de mão produzida - confecção e assentamento</t>
  </si>
  <si>
    <t>Gabião caixa 2 x 1 x 1,00 m Zn/Al - D = 2,7 mm - pedra de mão comercial - fornecimento e assentamento</t>
  </si>
  <si>
    <t>Gabião caixa 2 x 1 x 1,00 m Zn/Al - D = 2,7 mm - pedra de mão produzida - confecção e assentamento</t>
  </si>
  <si>
    <t>Gabião colchão espessura 0,17 m - Zn/Al + PVC - D = 2,0 mm - pedra de mão comercial - fornecimento e assentamento</t>
  </si>
  <si>
    <t>Gabião colchão espessura 0,17 m - Zn/Al + PVC - D = 2,0 mm - pedra de mão produzida - confecção e assentamento</t>
  </si>
  <si>
    <t>Gabião colchão espessura 0,23 m - Zn/Al + PVC - D = 2,0 mm - pedra de mão comercial - fornecimento e assentamento</t>
  </si>
  <si>
    <t>Gabião colchão espessura 0,23 m - Zn/Al + PVC - D = 2,0 mm - pedra de mão produzida - confecção e assentamento</t>
  </si>
  <si>
    <t>Gabião colchão espessura 0,30 m - Zn/Al + PVC - D = 2,0 mm - pedra de mão comercial - fornecimento e assentamento</t>
  </si>
  <si>
    <t>Gabião colchão espessura 0,30 m - Zn/Al + PVC - D = 2,0 mm - pedra de mão produzida - confecção e assentamento</t>
  </si>
  <si>
    <t>Gabião saco - diâmetro = 0,65 m - Zn/Al + PVC - D = 2,4 mm - pedra de mão comercial - fornecimento e assentamento</t>
  </si>
  <si>
    <t>Gabião saco - diâmetro = 0,65 m - Zn/Al + PVC - D = 2,4 mm - pedra de mão produzida - confecção e assentamento</t>
  </si>
  <si>
    <t>Carga, transporte e descarga de material pétreo para molhes com o uso de batelões e escavadeira hidráulica - DMT de 0 a 300 m</t>
  </si>
  <si>
    <t>Carga, transporte e descarga de material pétreo para molhes com o uso de batelões e escavadeira hidráulica - DMT de 1.200 a 1.500 m</t>
  </si>
  <si>
    <t>Carga, transporte e descarga de material pétreo para molhes com o uso de batelões e escavadeira hidráulica - DMT de 1.500 a 1.800 m</t>
  </si>
  <si>
    <t>Carga, transporte e descarga de material pétreo para molhes com o uso de batelões e escavadeira hidráulica - DMT de 1.800 a 2.100 m</t>
  </si>
  <si>
    <t>Carga, transporte e descarga de material pétreo para molhes com o uso de batelões e escavadeira hidráulica - DMT de 2.100 a 2.400 m</t>
  </si>
  <si>
    <t>Carga, transporte e descarga de material pétreo para molhes com o uso de batelões e escavadeira hidráulica - DMT de 2.400 a 2.700 m</t>
  </si>
  <si>
    <t>Carga, transporte e descarga de material pétreo para molhes com o uso de batelões e escavadeira hidráulica - DMT de 2.700 a 3.000 m</t>
  </si>
  <si>
    <t>Carga, transporte e descarga de material pétreo para molhes com o uso de batelões e escavadeira hidráulica - DMT de 3.000 m</t>
  </si>
  <si>
    <t>Carga, transporte e descarga de material pétreo para molhes com o uso de batelões e escavadeira hidráulica - DMT de 300 a 600 m</t>
  </si>
  <si>
    <t>Carga, transporte e descarga de material pétreo para molhes com o uso de batelões e escavadeira hidráulica - DMT de 600 a 900 m</t>
  </si>
  <si>
    <t>Carga, transporte e descarga de material pétreo para molhes com o uso de batelões e escavadeira hidráulica - DMT de 900 a 1.200 m</t>
  </si>
  <si>
    <t>Escavação, carga e transporte de material pétreo para a subcarapaça - caminho de serviço em leito natural - DMT de 1.000 a 1.200 m - com caminhão basculante de 8 m³</t>
  </si>
  <si>
    <t>Escavação, carga e transporte de material pétreo para a subcarapaça - caminho de serviço em leito natural - DMT de 1.200 a 1.400 m - com caminhão basculante de 8 m³</t>
  </si>
  <si>
    <t>Escavação, carga e transporte de material pétreo para a subcarapaça - caminho de serviço em leito natural - DMT de 1.400 a 1.600 m - com caminhão basculante de 8 m³</t>
  </si>
  <si>
    <t>Escavação, carga e transporte de material pétreo para a subcarapaça - caminho de serviço em leito natural - DMT de 1.600 a 1.800 m - com caminhão basculante de 8 m³</t>
  </si>
  <si>
    <t>Escavação, carga e transporte de material pétreo para a subcarapaça - caminho de serviço em leito natural - DMT de 1.800 a 2.000 m - com caminhão basculante de 8 m³</t>
  </si>
  <si>
    <t>Escavação, carga e transporte de material pétreo para a subcarapaça - caminho de serviço em leito natural - DMT de 2.000 a 2.500 m - com caminhão basculante de 8 m³</t>
  </si>
  <si>
    <t>Escavação, carga e transporte de material pétreo para a subcarapaça - caminho de serviço em leito natural - DMT de 2.500 a 3.000 m - com caminhão basculante de 8 m³</t>
  </si>
  <si>
    <t>Escavação, carga e transporte de material pétreo para a subcarapaça - caminho de serviço em leito natural - DMT de 3.000 m - com caminhão basculante de 8 m³</t>
  </si>
  <si>
    <t>Escavação, carga e transporte de material pétreo para a subcarapaça - caminho de serviço em revestimento primário - DMT de 1.000 a 1.200 m - com caminhão basculante de 8 m³</t>
  </si>
  <si>
    <t>Escavação, carga e transporte de material pétreo para a subcarapaça - caminho de serviço em revestimento primário - DMT de 1.200 a 1.400 m - com caminhão basculante de 8 m³</t>
  </si>
  <si>
    <t>Escavação, carga e transporte de material pétreo para a subcarapaça - caminho de serviço em revestimento primário - DMT de 1.400 a 1.600 m - com caminhão basculante de 8 m³</t>
  </si>
  <si>
    <t>Escavação, carga e transporte de material pétreo para a subcarapaça - caminho de serviço em revestimento primário - DMT de 1.600 a 1.800 m - com caminhão basculante de 8 m³</t>
  </si>
  <si>
    <t>Escavação, carga e transporte de material pétreo para a subcarapaça - caminho de serviço em revestimento primário - DMT de 1.800 a 2.000 m - com caminhão basculante de 8 m³</t>
  </si>
  <si>
    <t>Escavação, carga e transporte de material pétreo para a subcarapaça - caminho de serviço em revestimento primário - DMT de 2.000 a 2.500 m - com caminhão basculante de 8 m³</t>
  </si>
  <si>
    <t>Escavação, carga e transporte de material pétreo para a subcarapaça - caminho de serviço em revestimento primário - DMT de 2.500 a 3.000 m - com caminhão basculante de 8 m³</t>
  </si>
  <si>
    <t>Escavação, carga e transporte de material pétreo para a subcarapaça - caminho de serviço em revestimento primário - DMT de 3.000 m - com caminhão basculante de 8 m³</t>
  </si>
  <si>
    <t>Escavação, carga e transporte de material pétreo para a subcarapaça - caminho de serviço pavimentado - DMT de 1.000 a 1.200 m - com caminhão basculante de 8 m³</t>
  </si>
  <si>
    <t>Escavação, carga e transporte de material pétreo para a subcarapaça - caminho de serviço pavimentado - DMT de 1.200 a 1.400 m - com caminhão basculante de 8 m³</t>
  </si>
  <si>
    <t>Escavação, carga e transporte de material pétreo para a subcarapaça - caminho de serviço pavimentado - DMT de 1.400 a 1.600 m - com caminhão basculante de 8 m³</t>
  </si>
  <si>
    <t>Escavação, carga e transporte de material pétreo para a subcarapaça - caminho de serviço pavimentado - DMT de 1.600 a 1.800 m - com caminhão basculante de 8 m³</t>
  </si>
  <si>
    <t>Escavação, carga e transporte de material pétreo para a subcarapaça - caminho de serviço pavimentado - DMT de 1.800 a 2.000 m - com caminhão basculante de 8 m³</t>
  </si>
  <si>
    <t>Escavação, carga e transporte de material pétreo para a subcarapaça - caminho de serviço pavimentado - DMT de 2.000 a 2.500 m - com caminhão basculante de 8 m³</t>
  </si>
  <si>
    <t>Escavação, carga e transporte de material pétreo para a subcarapaça - caminho de serviço pavimentado - DMT de 2.500 a 3.000 m - com caminhão basculante de 8 m³</t>
  </si>
  <si>
    <t>Escavação, carga e transporte de material pétreo para a subcarapaça - caminho de serviço pavimentado - DMT de 3.000 m - com caminhão basculante de 8 m³</t>
  </si>
  <si>
    <t>Escavação, carga e transporte de material pétreo para o núcleo - caminho de serviço em leito natural - DMT de 1.000 a 1.200 m - com caminhão basculante de 8 m³</t>
  </si>
  <si>
    <t>Escavação, carga e transporte de material pétreo para o núcleo - caminho de serviço em leito natural - DMT de 1.200 a 1.400 m - com caminhão basculante de 8 m³</t>
  </si>
  <si>
    <t>Escavação, carga e transporte de material pétreo para o núcleo - caminho de serviço em leito natural - DMT de 1.400 a 1.600 m - com caminhão basculante de 8 m³</t>
  </si>
  <si>
    <t>Escavação, carga e transporte de material pétreo para o núcleo - caminho de serviço em leito natural - DMT de 1.600 a 1.800 m - com caminhão basculante de 8 m³</t>
  </si>
  <si>
    <t>Escavação, carga e transporte de material pétreo para o núcleo - caminho de serviço em leito natural - DMT de 1.800 a 2.000 m - com caminhão basculante de 8 m³</t>
  </si>
  <si>
    <t>Escavação, carga e transporte de material pétreo para o núcleo - caminho de serviço em leito natural - DMT de 2.000 a 2.500 m - com caminhão basculante de 8 m³</t>
  </si>
  <si>
    <t>Escavação, carga e transporte de material pétreo para o núcleo - caminho de serviço em leito natural - DMT de 2.500 a 3.000 m - com caminhão basculante de 8 m³</t>
  </si>
  <si>
    <t>Escavação, carga e transporte de material pétreo para o núcleo - caminho de serviço em leito natural - DMT de 3.000 m - com caminhão basculante de 8 m³</t>
  </si>
  <si>
    <t>Escavação, carga e transporte de material pétreo para o núcleo - caminho de serviço em revestimento primário - DMT de 1.000 a 1.200 m - com caminhão basculante de 8 m³</t>
  </si>
  <si>
    <t>Escavação, carga e transporte de material pétreo para o núcleo - caminho de serviço em revestimento primário - DMT de 1.200 a 1.400 m - com caminhão basculante de 8 m³</t>
  </si>
  <si>
    <t>Escavação, carga e transporte de material pétreo para o núcleo - caminho de serviço em revestimento primário - DMT de 1.400 a 1.600 m - com caminhão basculante de 8 m³</t>
  </si>
  <si>
    <t>Escavação, carga e transporte de material pétreo para o núcleo - caminho de serviço em revestimento primário - DMT de 1.600 a 1.800 m - com caminhão basculante de 8 m³</t>
  </si>
  <si>
    <t>Escavação, carga e transporte de material pétreo para o núcleo - caminho de serviço em revestimento primário - DMT de 1.800 a 2.000 m - com caminhão basculante de 8 m³</t>
  </si>
  <si>
    <t>Escavação, carga e transporte de material pétreo para o núcleo - caminho de serviço em revestimento primário - DMT de 2.000 a 2.500 m - com caminhão basculante de 8 m³</t>
  </si>
  <si>
    <t>Escavação, carga e transporte de material pétreo para o núcleo - caminho de serviço em revestimento primário - DMT de 2.500 a 3.000 m - com caminhão basculante de 8 m³</t>
  </si>
  <si>
    <t>Escavação, carga e transporte de material pétreo para o núcleo - caminho de serviço em revestimento primário - DMT de 3.000 m - com caminhão basculante de 8 m³</t>
  </si>
  <si>
    <t>Escavação, carga e transporte de material pétreo para o núcleo - caminho de serviço pavimentado - DMT de 1.000 a 1.200 m - com caminhão basculante de 8 m³</t>
  </si>
  <si>
    <t>Escavação, carga e transporte de material pétreo para o núcleo - caminho de serviço pavimentado - DMT de 1.200 a 1.400 m - com caminhão basculante de 8 m³</t>
  </si>
  <si>
    <t>Escavação, carga e transporte de material pétreo para o núcleo - caminho de serviço pavimentado - DMT de 1.400 a 1.600 m - com caminhão basculante de 8 m³</t>
  </si>
  <si>
    <t>Escavação, carga e transporte de material pétreo para o núcleo - caminho de serviço pavimentado - DMT de 1.600 a 1.800 m - com caminhão basculante de 8 m³</t>
  </si>
  <si>
    <t>Escavação, carga e transporte de material pétreo para o núcleo - caminho de serviço pavimentado - DMT de 1.800 a 2.000 m - com caminhão basculante de 8 m³</t>
  </si>
  <si>
    <t>Escavação, carga e transporte de material pétreo para o núcleo - caminho de serviço pavimentado - DMT de 2.000 a 2.500 m - com caminhão basculante de 8 m³</t>
  </si>
  <si>
    <t>Escavação, carga e transporte de material pétreo para o núcleo - caminho de serviço pavimentado - DMT de 2.500 a 3.000 m - com caminhão basculante de 8 m³</t>
  </si>
  <si>
    <t>Escavação, carga e transporte de material pétreo para o núcleo - caminho de serviço pavimentado - DMT de 3.000 m - com caminhão basculante de 8 m³</t>
  </si>
  <si>
    <t>Espalhamento e conformação de material pétreo para núcleo</t>
  </si>
  <si>
    <t>Espalhamento e conformação de material pétreo para subcarapaça</t>
  </si>
  <si>
    <t>Fabricação de tetrápode de 10 t - concreto fck = 20 MPa - areia e brita comerciais</t>
  </si>
  <si>
    <t>Fabricação de tetrápode de 10 t - concreto fck = 20 MPa - areia extraída e brita produzida</t>
  </si>
  <si>
    <t>Fabricação de tetrápode de 11 t - concreto fck = 20 MPa - areia e brita comerciais</t>
  </si>
  <si>
    <t>Fabricação de tetrápode de 11 t - concreto fck = 20 MPa - areia extraída e brita produzida</t>
  </si>
  <si>
    <t>Fabricação de tetrápode de 12 t - concreto fck = 20 MPa - areia e brita comerciais</t>
  </si>
  <si>
    <t>Fabricação de tetrápode de 12 t - concreto fck = 20 MPa - areia extraída e brita produzida</t>
  </si>
  <si>
    <t>Fabricação de tetrápode de 8 t - concreto fck = 20 MPa - areia e brita comerciais</t>
  </si>
  <si>
    <t>Fabricação de tetrápode de 8 t - concreto fck = 20 MPa - areia extraída e brita produzida</t>
  </si>
  <si>
    <t>Fabricação de tetrápode de 9 t - concreto fck = 20 MPa - areia e brita comerciais</t>
  </si>
  <si>
    <t>Fabricação de tetrápode de 9 t - concreto fck = 20 MPa - areia extraída e brita produzida</t>
  </si>
  <si>
    <t>Fabricação de Xbloc de 10 t - concreto fck = 20 MPa - areia e brita comerciais</t>
  </si>
  <si>
    <t>Fabricação de Xbloc de 10 t - concreto fck = 20 MPa - areia extraída e brita produzida</t>
  </si>
  <si>
    <t>Fabricação de Xbloc de 11 t - concreto fck = 20 MPa - areia e brita comerciais</t>
  </si>
  <si>
    <t>Fabricação de Xbloc de 11 t - concreto fck = 20 MPa - areia extraída e brita produzida</t>
  </si>
  <si>
    <t>Fabricação de Xbloc de 12 t - concreto fck = 20 MPa - areia e brita comerciais</t>
  </si>
  <si>
    <t>Fabricação de Xbloc de 12 t - concreto fck = 20 MPa - areia extraída e brita produzida</t>
  </si>
  <si>
    <t>Fabricação de Xbloc de 8 t - concreto fck = 20 MPa - areia e brita comerciais</t>
  </si>
  <si>
    <t>Fabricação de Xbloc de 8 t - concreto fck = 20 MPa - areia extraída e brita produzida</t>
  </si>
  <si>
    <t>Fabricação de Xbloc de 9 t - concreto fck = 20 MPa - areia e brita comerciais</t>
  </si>
  <si>
    <t>Fabricação de Xbloc de 9 t - concreto fck = 20 MPa - areia extraída e brita produzida</t>
  </si>
  <si>
    <t>Lançamento de blocos artificias de concreto</t>
  </si>
  <si>
    <t>Seleção de material pétreo para a carapaça e subcarapaça</t>
  </si>
  <si>
    <t>Seleção de material pétreo para o núcleo</t>
  </si>
  <si>
    <t>Ancoragem de defensa maleável dupla - fornecimento e implantação</t>
  </si>
  <si>
    <t>Ancoragem de defensa maleável simples - fornecimento e implantação</t>
  </si>
  <si>
    <t>Ancoragem de defensa semimaleável dupla - fornecimento e implantação</t>
  </si>
  <si>
    <t>Ancoragem de defensa semimaleável simples - fornecimento e implantação</t>
  </si>
  <si>
    <t>Barreira dupla de concreto, armada, pré-moldada (perfil New Jersey) - L &gt; 3,00 m e H = 1.070 mm</t>
  </si>
  <si>
    <t>Barreira dupla de concreto, armada, pré-moldada (perfil New Jersey) - L &gt; 3,00 m e H = 810 mm</t>
  </si>
  <si>
    <t>Barreira dupla de concreto, não armada, moldada no local (perfil F) - H = 810 + 100 mm</t>
  </si>
  <si>
    <t>Barreira dupla de concreto, não armada, moldada no local (perfil New Jersey) - H = 810 + 100 mm</t>
  </si>
  <si>
    <t>Barreira dupla de concreto, não armada, moldada no local, com extrusora (perfil F) - H = 810 + 100 mm</t>
  </si>
  <si>
    <t>Barreira dupla de concreto, não armada, moldada no local, com extrusora (perfil New Jersey) - H = 810 + 100 mm</t>
  </si>
  <si>
    <t>Barreira simples de concreto, armada, pré-moldada (perfil New Jersey) - L &gt; 3,00 m e H = 1.070 mm</t>
  </si>
  <si>
    <t>Barreira simples de concreto, armada, pré-moldada (perfil New Jersey) - L &gt; 3,00 m e H = 810 mm</t>
  </si>
  <si>
    <t>Barreira simples de concreto, não armada, moldada no local (perfil F) - H = 810 + 100 mm</t>
  </si>
  <si>
    <t>Barreira simples de concreto, não armada, moldada no local (perfil New Jersey) - H = 810 + 100 mm</t>
  </si>
  <si>
    <t>Barreira simples de concreto, não armada, moldada no local, com extrusora (perfil F) - H = 810 + 100 mm</t>
  </si>
  <si>
    <t>Barreira simples de concreto, não armada, moldada no local, com extrusora (perfil New Jersey) - H = 810 + 100 mm</t>
  </si>
  <si>
    <t>Cerca com 4 fios de arame farpado e mourão de concreto de seção quadrada de 11 cm a cada 2,5 m e esticador de 15 cm a cada 50 m - areia e brita comerciais</t>
  </si>
  <si>
    <t>Cerca com 4 fios de arame farpado e mourão de concreto de seção quadrada de 11 cm a cada 2,5 m e esticador de 15 cm a cada 50 m - areia extraída e brita produzida</t>
  </si>
  <si>
    <t>Cerca com 4 fios de arame farpado e mourão de concreto de seção triangular de 11 cm a cada 2,5 m e esticador de 15 cm a cada 50 m - areia e brita comerciais</t>
  </si>
  <si>
    <t>Cerca com 4 fios de arame farpado e mourão de concreto de seção triangular de 11 cm a cada 2,5 m e esticador de 15 cm a cada 50 m - areia extraída e brita produzida</t>
  </si>
  <si>
    <t>Cerca com 4 fios de arame farpado e mourão de madeira a cada 2,5 m e esticador a cada 50 m</t>
  </si>
  <si>
    <t>Cerca com 4 fios de arame liso galvanizado e mourão de madeira a cada 2,5 m e esticador a cada 50 m</t>
  </si>
  <si>
    <t>Confecção de barreira dupla de concreto, armada, pré-moldada (perfil New Jersey) - L &gt; 3,00 m e H = 1.070 mm</t>
  </si>
  <si>
    <t>Confecção de barreira dupla de concreto, armada, pré-moldada (perfil New Jersey) - L &gt; 3,00 m e H = 810 mm</t>
  </si>
  <si>
    <t>Confecção de barreira simples de concreto, armada, pré-moldada (perfil New Jersey) - L &gt; 3,00 m e H = 1.070 mm</t>
  </si>
  <si>
    <t>Confecção de barreira simples de concreto, armada, pré-moldada (perfil New Jersey) - L &gt; 3,00 m e H = 810 mm</t>
  </si>
  <si>
    <t>Defensa maleável dupla - fornecimento e implantação</t>
  </si>
  <si>
    <t>Defensa maleável simples - fornecimento e implantação</t>
  </si>
  <si>
    <t>Defensa semimaleável dupla - fornecimento e implantação</t>
  </si>
  <si>
    <t>Defensa semimaleável simples - fornecimento e implantação</t>
  </si>
  <si>
    <t>Fabricação de mourão de concreto esticador - seção quadrada de 15 cm - areia e brita comerciais</t>
  </si>
  <si>
    <t>Fabricação de mourão de concreto esticador - seção quadrada de 15 cm - areia extraída e brita produzida</t>
  </si>
  <si>
    <t>Fabricação de mourão de concreto esticador - seção triangular de 15 cm - areia e brita comercias</t>
  </si>
  <si>
    <t>Fabricação de mourão de concreto esticador - seção triangular de 15 cm - areia extraída e brita produzida</t>
  </si>
  <si>
    <t>Fabricação de mourão de concreto suporte - seção quadrada de 11 cm - areia e brita comerciais</t>
  </si>
  <si>
    <t>Fabricação de mourão de concreto suporte - seção quadrada de 11 cm - areia extraída e brita produzida</t>
  </si>
  <si>
    <t>Fabricação de mourão de concreto suporte - seção triangular de 11 cm - areia e brita comerciais</t>
  </si>
  <si>
    <t>Fabricação de mourão de concreto suporte - seção triangular de 11 cm - areia extraída e brita produzida</t>
  </si>
  <si>
    <t>Fornecimento e implantação de amortecedor retrátil (v &lt;= 100 km/h) tipo TAU II afunilado - fixado em barreira de concreto, com largura de âncora traseira de 1.830 mm</t>
  </si>
  <si>
    <t>Fornecimento e implantação de amortecedor retrátil (v &lt;= 100 km/h) tipo TAU II afunilado - fixado em barreira de concreto, com largura de âncora traseira de 1.980 mm</t>
  </si>
  <si>
    <t>Fornecimento e implantação de amortecedor retrátil (v &lt;= 100 km/h) tipo TAU II afunilado - fixado em barreira de concreto, com largura de âncora traseira de 2.130 mm</t>
  </si>
  <si>
    <t>Fornecimento e implantação de amortecedor retrátil (v &lt;= 100 km/h) tipo TAU II afunilado - fixado em barreira de concreto, com largura de âncora traseira de 2.290 mm</t>
  </si>
  <si>
    <t>Fornecimento e implantação de amortecedor retrátil (v &lt;= 100 km/h) tipo TAU II afunilado - fixado em barreira de concreto, com largura de âncora traseira de 2.440 mm</t>
  </si>
  <si>
    <t>Fornecimento e implantação de amortecedor retrátil (v &lt;= 100 km/h) tipo TAU II combinado - fixado em barreira de concreto, com largura de âncora traseira de 1.060 mm</t>
  </si>
  <si>
    <t>Fornecimento e implantação de amortecedor retrátil (v &lt;= 100 km/h) tipo TAU II combinado - fixado em barreira de concreto, com largura de âncora traseira de 1.220 mm</t>
  </si>
  <si>
    <t>Fornecimento e implantação de amortecedor retrátil (v &lt;= 100 km/h) tipo TAU II combinado - fixado em barreira de concreto, com largura de âncora traseira de 1.370 mm</t>
  </si>
  <si>
    <t>Fornecimento e implantação de amortecedor retrátil (v &lt;= 100 km/h) tipo TAU II combinado - fixado em barreira de concreto, com largura de âncora traseira de 1.520 mm</t>
  </si>
  <si>
    <t>Fornecimento e implantação de amortecedor retrátil (v &lt;= 100 km/h) tipo TAU II combinado - fixado em barreira de concreto, com largura de âncora traseira de 1.680 mm</t>
  </si>
  <si>
    <t>Fornecimento e implantação de amortecedor retrátil (v &lt;= 100 km/h) tipo TAU II combinado - fixado em barreira de concreto, com largura de âncora traseira de 900 mm</t>
  </si>
  <si>
    <t>Fornecimento e implantação de amortecedor retrátil (v &lt;= 100 km/h) tipo TAU II paralelo - fixado em barreira de concreto, com largura de âncora traseira de até 700 mm</t>
  </si>
  <si>
    <t>Módulo de transição de defensa metálica para barreira rígida - fornecimento e implantação</t>
  </si>
  <si>
    <t>Remoção de defensa metálica</t>
  </si>
  <si>
    <t>Terminal absorvedor de energia de abertura com nível de contenção TL3 para defensa metálica - fornecimento e implantação</t>
  </si>
  <si>
    <t>Terminal absorvedor de energia de não abertura com nível de contenção TL3 para defensa metálica - fornecimento e implantação</t>
  </si>
  <si>
    <t>Terminal aéreo de defensa metálica - tipo A - fornecimento e implantação</t>
  </si>
  <si>
    <t>Terminal de ancoragem de defensa metálica em barreira New Jersey - fornecimento e implantação</t>
  </si>
  <si>
    <t>Terminal de ancoragem para barreira dupla de concreto, moldada no local (perfil F) - H = 810 + 250 mm</t>
  </si>
  <si>
    <t>Terminal de ancoragem para barreira dupla de concreto, moldada no local (perfil New Jersey) - H = 810 + 250 mm</t>
  </si>
  <si>
    <t>Terminal de ancoragem para barreira dupla de concreto, moldada no local, com extrusora (perfil F) - H = 810 + 250 mm</t>
  </si>
  <si>
    <t>Terminal de ancoragem para barreira dupla de concreto, moldada no local, com extrusora (perfil New Jersey) - H = 810 + 250 mm</t>
  </si>
  <si>
    <t>Terminal de ancoragem para barreira simples de concreto, moldada no local (perfil F) - H = 810 + 250 mm</t>
  </si>
  <si>
    <t>Terminal de ancoragem para barreira simples de concreto, moldada no local (perfil New Jersey) - H = 810 + 250 mm</t>
  </si>
  <si>
    <t>Terminal de ancoragem para barreira simples de concreto, moldada no local, com extrusora (perfil F) - H = 810 + 250 mm</t>
  </si>
  <si>
    <t>Terminal de ancoragem para barreira simples de concreto, moldada no local, com extrusora (perfil New Jersey) - H = 810 + 250 mm</t>
  </si>
  <si>
    <t>Abertura de janela em estrutura de concreto existente para inspeção com espessura até 0,20 m e seção 0,49 m²</t>
  </si>
  <si>
    <t>Apicoamento mecanizado de concreto</t>
  </si>
  <si>
    <t>Chumbador de expansão controlada por torque para concreto D = 12,5 mm - fornecimento e instalação</t>
  </si>
  <si>
    <t>Chumbador de expansão controlada por torque para concreto D = 16 mm - fornecimento e instalação</t>
  </si>
  <si>
    <t>Chumbador de expansão controlada por torque para concreto D = 20 mm - fornecimento e instalação</t>
  </si>
  <si>
    <t>Chumbador de expansão controlada por torque para concreto D = 6,3 mm - fornecimento e instalação</t>
  </si>
  <si>
    <t>Chumbador de expansão controlada por torque para concreto D = 8 mm - fornecimento e instalação</t>
  </si>
  <si>
    <t>Corte linear em superfície de concreto para fixação de barras de aço de 10 mm - L = 12 mm e H = 12 mm</t>
  </si>
  <si>
    <t>Corte linear em superfície de concreto para fixação de barras de aço de 12,5 mm - L = 15 mm e H = 15 mm</t>
  </si>
  <si>
    <t>Corte linear em superfície de concreto para fixação de barras de aço de 6,3 mm - L = 8 mm e H = 8 mm</t>
  </si>
  <si>
    <t>Corte linear em superfície de concreto para fixação de barras de aço de 8 mm - L = 10 mm e H = 10 mm</t>
  </si>
  <si>
    <t>Demolição controlada de concreto com martelete</t>
  </si>
  <si>
    <t>Elevação de estruturas até 496 kN para substituição de aparelho de apoio com a utilização de macaco hidráulico</t>
  </si>
  <si>
    <t>Elevação de estruturas de 1.390 a 1.859 kN para substituição de aparelho de apoio com a utilização de macaco hidráulico</t>
  </si>
  <si>
    <t>Elevação de estruturas de 496 a 929 kN para substituição de aparelho de apoio com a utilização de macaco hidráulico</t>
  </si>
  <si>
    <t>Elevação de estruturas de 929 a 1.390 kN para substituição de aparelho de apoio com a utilização de macaco hidráulico</t>
  </si>
  <si>
    <t>Escada tubular multidirecional em aço galvanizado - utilização de 100 vezes - fornecimento, instalação e retirada</t>
  </si>
  <si>
    <t>Fabricação de superestrutura metálica para passarela PL-15 - exceto piso de concreto</t>
  </si>
  <si>
    <t>Fabricação de superestrutura metálica para passarela PL-20 - exceto piso de concreto</t>
  </si>
  <si>
    <t>Fabricação de superestrutura metálica para passarela PL-25 - exceto piso de concreto</t>
  </si>
  <si>
    <t>Fabricação de superestrutura metálica para passarela PL-30 - exceto piso de concreto</t>
  </si>
  <si>
    <t>Fabricação de superestrutura metálica para passarela PL-35 - exceto piso de concreto</t>
  </si>
  <si>
    <t>Guarda-corpo de concreto - fabricação - areia e brita comerciais</t>
  </si>
  <si>
    <t>Guarda-corpo de concreto - fabricação - areia extraída e brita produzida</t>
  </si>
  <si>
    <t>Guarda-corpo e corrimão metálico para passarelas para pedestres - fornecimento e instalação</t>
  </si>
  <si>
    <t>Injeção de nata de cimento</t>
  </si>
  <si>
    <t>Lançamento de pré-laje com utilização de guindauto</t>
  </si>
  <si>
    <t>t</t>
  </si>
  <si>
    <t>Lançamento de superestrutura de passarela metálica de 12 a 24 t com utilização de guindaste</t>
  </si>
  <si>
    <t>Lançamento de viga pré-moldada de 1.000 a 1.250 kN com utilização de guindaste</t>
  </si>
  <si>
    <t>Lançamento de viga pré-moldada de 500 a 750 kN com utilização de guindaste</t>
  </si>
  <si>
    <t>Lançamento de viga pré-moldada de 750 a 1.000 kN com utilização de guindaste</t>
  </si>
  <si>
    <t>Lançamento de viga pré-moldada de 980 a 1.225 kN com utilização de treliça lançadeira</t>
  </si>
  <si>
    <t>Lançamento de viga pré-moldada de 980 a 1.225 kN com utilização de treliça lançadeira e carrelone</t>
  </si>
  <si>
    <t>Lançamento de viga pré-moldada de até 500 kN com utilização de guindaste</t>
  </si>
  <si>
    <t>Limpeza de aparelhos de apoio em obras de arte especiais - exclusa a plataforma</t>
  </si>
  <si>
    <t>Limpeza de material retido em fundações submersas de obras de arte especiais</t>
  </si>
  <si>
    <t>Limpeza em junta de dilatação</t>
  </si>
  <si>
    <t>Limpeza em superfície de concreto com jateamento abrasivo com uso de granalhas de aço</t>
  </si>
  <si>
    <t>Limpeza em superfície de concreto com jateamento d'água sob pressão</t>
  </si>
  <si>
    <t>Pingadeira de elastômero perfil 40 x 40 mm com aba inclinada e fixada com adesivo estrutural e pinos - fornecimento e instalação - exclusa a plataforma</t>
  </si>
  <si>
    <t>Pintura manual com nata de cimento - 3 demãos</t>
  </si>
  <si>
    <t>Placa de aço de apoio para protensão externa em reforço de viga de OAE - confecção e instalação</t>
  </si>
  <si>
    <t>Placa de aço de desvio para protensão externa em reforço de viga de OAE - confecção e instalação</t>
  </si>
  <si>
    <t>Plataforma de trabalho em aço tubular apoiada no solo - altura de 4 a 6 m - utilização de 100 vezes - fornecimento, instalação e retirada</t>
  </si>
  <si>
    <t>Plataforma de trabalho em aço tubular apoiada no solo - altura de 6 a 8 m - utilização de 100 vezes - fornecimento, instalação e retirada</t>
  </si>
  <si>
    <t>Plataforma de trabalho em aço tubular apoiada no solo - altura de até 4 m - utilização de 100 vezes - fornecimento, instalação e retirada</t>
  </si>
  <si>
    <t>Plataforma de trabalho em madeira apoiada no solo - altura de 6 a 12 m - utilização de 5 vezes - confecção, instalação e retirada</t>
  </si>
  <si>
    <t>Plataforma de trabalho em madeira apoiada no solo - altura de até 6 m - utilização de 5 vezes - confecção, instalação e retirada</t>
  </si>
  <si>
    <t>Plataforma de trabalho suspensa sob tabuleiro de pontes com treliças metálicas e tábuas - utilização de 100 vezes - confecção, instalação e retirada</t>
  </si>
  <si>
    <t>Plataforma mecanizada de inspeção sob pontes com capacidade de 500 kg e alcance de 15 m</t>
  </si>
  <si>
    <t>Recomposição de dreno em tubo de aço galvanizado D = 100 mm em OAE - fornecimento e instalação</t>
  </si>
  <si>
    <t>Recomposição de dreno em tubo de aço galvanizado D = 80 mm em OAE - fornecimento e instalação</t>
  </si>
  <si>
    <t>Recomposição de guarda-corpo com agregados comerciais - instalação</t>
  </si>
  <si>
    <t>Recomposição de guarda-corpo com agregados produzidos - instalação</t>
  </si>
  <si>
    <t>Recuperação de guarda-corpo metálico em ambiente agressivo</t>
  </si>
  <si>
    <t>Recuperação de guarda-corpo metálico em ambiente muito agressivo</t>
  </si>
  <si>
    <t>Recuperação de guarda-corpo metálico em ambiente pouco agressivo</t>
  </si>
  <si>
    <t>Remoção de concreto com jateamento d'água sob alta pressão</t>
  </si>
  <si>
    <t>Restauração de berços de apoio para junta de dilatação - fornecimento e instalação</t>
  </si>
  <si>
    <t>Substituição de junta de dilatação e lábios poliméricos - fornecimento e instalação</t>
  </si>
  <si>
    <t>Areia asfalto a quente - faixa A - areia comercial</t>
  </si>
  <si>
    <t>Areia asfalto a quente - faixa A - areia extraída</t>
  </si>
  <si>
    <t>Areia asfalto a quente - faixa B - areia comercial</t>
  </si>
  <si>
    <t>Areia asfalto a quente - faixa B - areia extraída</t>
  </si>
  <si>
    <t>Areia asfalto a quente com asfalto polímero - faixa A - areia comercial</t>
  </si>
  <si>
    <t>Areia asfalto a quente com asfalto polímero - faixa A - areia extraída</t>
  </si>
  <si>
    <t>Areia asfalto a quente com asfalto polímero - faixa B - areia comercial</t>
  </si>
  <si>
    <t>Areia asfalto a quente com asfalto polímero - faixa B - areia extraída</t>
  </si>
  <si>
    <t>Areia asfalto a quente com asfalto polímero - faixa C - areia comercial</t>
  </si>
  <si>
    <t>Areia asfalto a quente com asfalto polímero - faixa C - areia extraída</t>
  </si>
  <si>
    <t>Base de solo estabilizado granulometricamente sem mistura com material de jazida</t>
  </si>
  <si>
    <t>Base de solo melhorado com 3% de cimento e mistura em usina com material de jazida</t>
  </si>
  <si>
    <t>Base de solo melhorado com 3% de cimento e mistura na pista com material de jazida</t>
  </si>
  <si>
    <t>Base de solo-cal com 7% de cal e mistura na pista com material de jazida</t>
  </si>
  <si>
    <t>Base de solo-cimento com 7% de cimento e mistura em usina com material de jazida</t>
  </si>
  <si>
    <t>Base de solo-cimento com 7% de cimento e mistura na pista com material de jazida</t>
  </si>
  <si>
    <t>Base estabilizada granulometricamente com mistura de solos na pista com material de jazida</t>
  </si>
  <si>
    <t>Base estabilizada granulometricamente com mistura solo areia (70% - 30%) em usina com material de jazida e areia extraída</t>
  </si>
  <si>
    <t>Base estabilizada granulometricamente com mistura solo brita (70% - 30%) com 3% de cimento em usina com material de jazida e brita comercial</t>
  </si>
  <si>
    <t>Base estabilizada granulometricamente com mistura solo brita (70% - 30%) com 3% de cimento em usina com material de jazida e brita produzida</t>
  </si>
  <si>
    <t>Base estabilizada granulometricamente com mistura solo brita (70% - 30%) em usina com material de jazida e brita comercial</t>
  </si>
  <si>
    <t>Base estabilizada granulometricamente com mistura solo brita (70% - 30%) em usina com material de jazida e brita produzida</t>
  </si>
  <si>
    <t>Base estabilizada granulometricamente com mistura solo brita (70% - 30%) na pista com material de jazida e brita comercial</t>
  </si>
  <si>
    <t>Base estabilizada granulometricamente com mistura solo brita (70% - 30%) na pista com material de jazida e brita produzida</t>
  </si>
  <si>
    <t>Base ou sub-base de brita graduada com brita comercial</t>
  </si>
  <si>
    <t>Base ou sub-base de brita graduada com brita produzida</t>
  </si>
  <si>
    <t>Base ou sub-base de brita graduada executada com vibroacabadora - brita comercial</t>
  </si>
  <si>
    <t>Base ou sub-base de brita graduada executada com vibroacabadora - brita produzida</t>
  </si>
  <si>
    <t>Base ou sub-base de brita graduada tratada com cimento com brita comercial</t>
  </si>
  <si>
    <t>Base ou sub-base de brita graduada tratada com cimento com brita produzida</t>
  </si>
  <si>
    <t>Base ou sub-base de brita graduada tratada com cimento executada com vibroacabadora - brita comercial</t>
  </si>
  <si>
    <t>Base ou sub-base de brita graduada tratada com cimento executada com vibroacabadora - brita produzida</t>
  </si>
  <si>
    <t>Base ou sub-base de macadame hidráulico com brita comercial</t>
  </si>
  <si>
    <t>Base ou sub-base de macadame hidráulico com brita produzida</t>
  </si>
  <si>
    <t>Base ou sub-base de macadame seco com brita comercial</t>
  </si>
  <si>
    <t>Base ou sub-base de macadame seco com brita produzida</t>
  </si>
  <si>
    <t>Base ou sub-base estabilizada granulometricamente com mistura solo escória de aciaria (50%-50%) em usina com material de jazida</t>
  </si>
  <si>
    <t>Base ou sub-base estabilizada granulometricamente com mistura solo escória de aciaria (50%-50%) na pista com material de jazida</t>
  </si>
  <si>
    <t>Concreto asfáltico - faixa A - areia e brita comerciais</t>
  </si>
  <si>
    <t>Concreto asfáltico - faixa A - areia extraída e brita produzida</t>
  </si>
  <si>
    <t>Concreto asfáltico - faixa A - massa comercial</t>
  </si>
  <si>
    <t>Concreto asfáltico - faixa B - areia e brita comerciais</t>
  </si>
  <si>
    <t>Concreto asfáltico - faixa B - areia extraída e brita produzida</t>
  </si>
  <si>
    <t>Concreto asfáltico - faixa C - areia e brita comerciais</t>
  </si>
  <si>
    <t>Concreto asfáltico - faixa C - areia extraída e brita produzida</t>
  </si>
  <si>
    <t>Concreto asfáltico - faixa C - massa comercial</t>
  </si>
  <si>
    <t>Concreto asfáltico com asfalto polímero - faixa A - areia e brita comerciais</t>
  </si>
  <si>
    <t>Concreto asfáltico com asfalto polímero - faixa A - areia extraída e brita produzida</t>
  </si>
  <si>
    <t>Concreto asfáltico com asfalto polímero - faixa B - areia e brita comerciais</t>
  </si>
  <si>
    <t>Concreto asfáltico com asfalto polímero - faixa B - areia extraída e brita produzida</t>
  </si>
  <si>
    <t>Concreto asfáltico com asfalto polímero - faixa C - areia e brita comerciais</t>
  </si>
  <si>
    <t>Concreto asfáltico com asfalto polímero - faixa C - areia extraída e brita produzida</t>
  </si>
  <si>
    <t>Concreto asfáltico com borracha - faixa A - brita comercial</t>
  </si>
  <si>
    <t>Concreto asfáltico com borracha - faixa A - brita produzida</t>
  </si>
  <si>
    <t>Concreto asfáltico com borracha - faixa B - brita comercial</t>
  </si>
  <si>
    <t>Concreto asfáltico com borracha - faixa B - brita produzida</t>
  </si>
  <si>
    <t>Concreto asfáltico com borracha - faixa C - brita comercial</t>
  </si>
  <si>
    <t>Concreto asfáltico com borracha - faixa C - brita produzida</t>
  </si>
  <si>
    <t>Concreto asfáltico com borracha - faixa GAP GRADED - brita comercial</t>
  </si>
  <si>
    <t>Concreto asfáltico com borracha - faixa GAP GRADED - brita produzida</t>
  </si>
  <si>
    <t>Concreto asfáltico reciclado em usina com adição de asfalto - brita comercial</t>
  </si>
  <si>
    <t>Concreto asfáltico reciclado em usina com adição de asfalto - brita produzida</t>
  </si>
  <si>
    <t>Cura com pintura asfáltica para pavimento de concreto compactado com rolo</t>
  </si>
  <si>
    <t>Escavação e carga de material de jazida com escavadeira hidráulica de 1,56 m³</t>
  </si>
  <si>
    <t>Escavação e carga de material de jazida com trator de 127 kW e carregadeira de 3,4 m³</t>
  </si>
  <si>
    <t>Escavação e carga de material de jazida com trator de 97 kW e carregadeira de 1,72 m³</t>
  </si>
  <si>
    <t>Execução de revestimento primário com material de jazida</t>
  </si>
  <si>
    <t>Geogrelha bidirecional com resistência à tração de 30 kN/m - deformação &lt; 5% - malha de 36 x 34 mm - para reforço de base granular</t>
  </si>
  <si>
    <t>Imprimação com asfalto diluído</t>
  </si>
  <si>
    <t>Imprimação com emulsão asfáltica</t>
  </si>
  <si>
    <t>Lama asfáltica - faixa I - areia e brita comerciais</t>
  </si>
  <si>
    <t>Lama asfáltica - faixa I - areia extraída e brita produzida</t>
  </si>
  <si>
    <t>Lama asfáltica - faixa II - areia e brita comerciais</t>
  </si>
  <si>
    <t>Lama asfáltica - faixa II - areia extraída e brita produzida</t>
  </si>
  <si>
    <t>Lama asfáltica - faixa III - areia e brita comerciais</t>
  </si>
  <si>
    <t>Lama asfáltica - faixa III - areia extraída e brita produzida</t>
  </si>
  <si>
    <t>Macadame betuminoso por penetração - faixa A - brita comercial</t>
  </si>
  <si>
    <t>Macadame betuminoso por penetração - faixa A - brita produzida</t>
  </si>
  <si>
    <t>Macadame betuminoso por penetração - faixa B - brita comercial</t>
  </si>
  <si>
    <t>Macadame betuminoso por penetração - faixa B - brita produzida</t>
  </si>
  <si>
    <t>Macadame betuminoso por penetração - faixa C - brita comercial</t>
  </si>
  <si>
    <t>Macadame betuminoso por penetração - faixa C - brita produzida</t>
  </si>
  <si>
    <t>Macadame betuminoso por penetração - faixa D - brita comercial</t>
  </si>
  <si>
    <t>Macadame betuminoso por penetração - faixa D - brita produzida</t>
  </si>
  <si>
    <t>Macadame betuminoso por penetração com asfalto com polímero - faixa A - brita comercial</t>
  </si>
  <si>
    <t>Macadame betuminoso por penetração com asfalto com polímero - faixa A - brita produzida</t>
  </si>
  <si>
    <t>Manta sintética para recapeamento asfáltico com geotêxtil RT - 09 - fornecimento e aplicação</t>
  </si>
  <si>
    <t>Membrana plástica isolante e impermeabilizante com espessura de 0,2 mm - fornecimento e instalação</t>
  </si>
  <si>
    <t>Micro pré-misturado a quente com asfalto polímero - brita comercial</t>
  </si>
  <si>
    <t>Micro pré-misturado a quente com asfalto polímero - brita produzida</t>
  </si>
  <si>
    <t>Microrrevestimento a frio com emulsão modificada com polímero de 0,8 cm - faixa II - brita comercial</t>
  </si>
  <si>
    <t>Microrrevestimento a frio com emulsão modificada com polímero de 0,8 cm - faixa II - brita produzida</t>
  </si>
  <si>
    <t>Microrrevestimento a frio com emulsão modificada com polímero de 1,5 cm - faixa III - brita comercial</t>
  </si>
  <si>
    <t>Microrrevestimento a frio com emulsão modificada com polímero de 1,5 cm - faixa III - brita produzida</t>
  </si>
  <si>
    <t>Microrrevestimento a frio com emulsão modificada com polímero de 2,0 cm - faixa III - brita comercial</t>
  </si>
  <si>
    <t>Microrrevestimento a frio com emulsão modificada com polímero de 2,0 cm - faixa III - brita produzida</t>
  </si>
  <si>
    <t>Pavimento de concreto com equipamento de pequeno porte - areia e brita comerciais</t>
  </si>
  <si>
    <t>Pavimento de concreto com equipamento de pequeno porte - areia extraída e brita produzida</t>
  </si>
  <si>
    <t>Pavimento de concreto com equipamento fôrma-trilho - areia e brita comerciais</t>
  </si>
  <si>
    <t>Pavimento de concreto com equipamento fôrma-trilho - areia extraída e brita produzida</t>
  </si>
  <si>
    <t>Pavimento de concreto com fôrmas deslizantes - areia e brita comerciais</t>
  </si>
  <si>
    <t>Pavimento de concreto com fôrmas deslizantes - areia extraída e brita produzida</t>
  </si>
  <si>
    <t>Pavimento de concreto compactado com rolo - brita comercial</t>
  </si>
  <si>
    <t>Pavimento de concreto compactado com rolo - brita produzida</t>
  </si>
  <si>
    <t>Pintura de ligação</t>
  </si>
  <si>
    <t>Pintura de ligação - emulsão com polímero</t>
  </si>
  <si>
    <t>Pré-misturado a frio - faixa A - areia e brita comerciais</t>
  </si>
  <si>
    <t>Pré-misturado a frio - faixa A - areia extraída e brita produzida</t>
  </si>
  <si>
    <t>Pré-misturado a frio - faixa B - areia e brita comerciais</t>
  </si>
  <si>
    <t>Pré-misturado a frio - faixa B - areia extraída e brita produzida</t>
  </si>
  <si>
    <t>Pré-misturado a frio - faixa C - areia e brita comerciais</t>
  </si>
  <si>
    <t>Pré-misturado a frio - faixa C - areia extraída e brita produzida</t>
  </si>
  <si>
    <t>Pré-misturado a frio - faixa D - areia e brita comerciais</t>
  </si>
  <si>
    <t>Pré-misturado a frio - faixa D - areia extraída e brita produzida</t>
  </si>
  <si>
    <t>Pré-misturado a frio com emulsão asfáltica com polímero - faixa A - areia e brita comerciais</t>
  </si>
  <si>
    <t>Pré-misturado a frio com emulsão asfáltica com polímero - faixa A - areia extraída e brita produzida</t>
  </si>
  <si>
    <t>Pré-misturado a frio com emulsão asfáltica com polímero - faixa B - areia e brita comerciais</t>
  </si>
  <si>
    <t>Pré-misturado a frio com emulsão asfáltica com polímero - faixa B - areia extraída e brita produzida</t>
  </si>
  <si>
    <t>Pré-misturado a frio com emulsão asfáltica com polímero - faixa C - areia e brita comerciais</t>
  </si>
  <si>
    <t>Pré-misturado a frio com emulsão asfáltica com polímero - faixa C - areia extraída e brita produzida</t>
  </si>
  <si>
    <t>Pré-misturado a frio com emulsão asfáltica com polímero - faixa D - areia e brita comerciais</t>
  </si>
  <si>
    <t>Pré-misturado a frio com emulsão asfáltica com polímero - faixa D - areia extraída e brita produzida</t>
  </si>
  <si>
    <t>Pré-misturado a quente com asfalto polímero - faixa I - camada porosa de atrito - areia e brita comerciais</t>
  </si>
  <si>
    <t>Pré-misturado a quente com asfalto polímero - faixa I - camada porosa de atrito - areia extraída e brita produzida</t>
  </si>
  <si>
    <t>Pré-misturado a quente com asfalto polímero - faixa II - camada porosa de atrito - areia e brita comerciais</t>
  </si>
  <si>
    <t>Pré-misturado a quente com asfalto polímero - faixa II - camada porosa de atrito - areia extraída e brita produzida</t>
  </si>
  <si>
    <t>Pré-misturado a quente com asfalto polímero - faixa III - camada porosa de atrito - areia e brita comerciais</t>
  </si>
  <si>
    <t>Pré-misturado a quente com asfalto polímero - faixa III - camada porosa de atrito - areia extraída e brita produzida</t>
  </si>
  <si>
    <t>Pré-misturado a quente com asfalto polímero - faixa IV - camada porosa de atrito - areia e brita comerciais</t>
  </si>
  <si>
    <t>Pré-misturado a quente com asfalto polímero - faixa IV - camada porosa de atrito - areia extraída e brita produzida</t>
  </si>
  <si>
    <t>Pré-misturado a quente com asfalto polímero - faixa V - camada porosa de atrito - areia e brita comerciais</t>
  </si>
  <si>
    <t>Pré-misturado a quente com asfalto polímero - faixa V - camada porosa de atrito - areia extraída e brita produzida</t>
  </si>
  <si>
    <t>Reciclagem com adição de 3% de cimento e incorporação do revestimento asfáltico à base</t>
  </si>
  <si>
    <t>Reciclagem com adição de brita comercial e incorporação do revestimento asfáltico à base</t>
  </si>
  <si>
    <t>Reciclagem com adição de brita produzida e incorporação do revestimento asfáltico à base</t>
  </si>
  <si>
    <t>Reciclagem com espuma asfáltica e incorporação do revestimento asfáltico à base com adição de cimento</t>
  </si>
  <si>
    <t>Reciclagem com espuma asfáltica e incorporação do revestimento asfáltico à base com adição de pó de pedra comercial e cimento</t>
  </si>
  <si>
    <t>Reciclagem com incorporação do revestimento asfáltico à base com adição de 3% de cimento e de brita comercial</t>
  </si>
  <si>
    <t>Reciclagem com incorporação do revestimento asfáltico à base com adição de 3% de cimento e de brita produzida</t>
  </si>
  <si>
    <t>Reciclagem de revestimento asfáltico em usina com adição de espuma asfáltica, pó de pedra comercial e cimento</t>
  </si>
  <si>
    <t>Reciclagem simples com incorporação do revestimento asfáltico à base</t>
  </si>
  <si>
    <t>Reestabilização de camada de base com adição de 3% de cimento</t>
  </si>
  <si>
    <t>Reestabilização de camada de base com adição de 30% de brita comercial</t>
  </si>
  <si>
    <t>Reestabilização de camada de base com adição de 30% de brita produzida</t>
  </si>
  <si>
    <t>Reestabilização de camada de base com adição de 30% de material fresado retirado da pista</t>
  </si>
  <si>
    <t>Reestabilização de camada de base sem adição de material</t>
  </si>
  <si>
    <t>Reforço do subleito com material de jazida</t>
  </si>
  <si>
    <t>Reforço do subleito de solo melhorado com 4% de cal e mistura na pista com material de jazida</t>
  </si>
  <si>
    <t>Regularização do subleito</t>
  </si>
  <si>
    <t>Regularização do subleito com fresagem corte e controle automático de greide</t>
  </si>
  <si>
    <t>Serragem de juntas em pavimento de concreto, limpeza e enchimento com selante a frio</t>
  </si>
  <si>
    <t>Sub-base de concreto adensado por vibração - areia e brita comerciais</t>
  </si>
  <si>
    <t>Sub-base de concreto adensado por vibração - areia extraída e brita produzida</t>
  </si>
  <si>
    <t>Sub-base de concreto compactado com rolo - brita comercial</t>
  </si>
  <si>
    <t>Sub-base de concreto compactado com rolo - brita produzida</t>
  </si>
  <si>
    <t>Sub-base de solo estabilizado granulometricamente sem mistura com material de jazida</t>
  </si>
  <si>
    <t>Sub-base de solo melhorado com 3% de cimento e mistura em usina com material de jazida</t>
  </si>
  <si>
    <t>Sub-base de solo melhorado com 3% de cimento e mistura na pista com material de jazida</t>
  </si>
  <si>
    <t>Sub-base de solo-cal com 7% de cal e mistura na pista com material de jazida</t>
  </si>
  <si>
    <t>Sub-base de solo-cimento com 7% de cimento e mistura em usina com material de jazida</t>
  </si>
  <si>
    <t>Sub-base de solo-cimento com 7% de cimento e mistura na pista com material de jazida</t>
  </si>
  <si>
    <t>Sub-base estabilizada granulometricamente com mistura de solos na pista com material de jazida</t>
  </si>
  <si>
    <t>Sub-base estabilizada granulometricamente com mistura solo areia (70% - 30%) em usina com material de jazida e areia extraída</t>
  </si>
  <si>
    <t>Sub-base estabilizada granulometricamente com mistura solo brita (70% - 30%) com 3% de cimento em usina com material de jazida e brita comercial</t>
  </si>
  <si>
    <t>Sub-base estabilizada granulometricamente com mistura solo brita (70% - 30%) com 3% de cimento em usina com material de jazida e brita produzida</t>
  </si>
  <si>
    <t>Sub-base estabilizada granulometricamente com mistura solo brita (70% - 30%) em usina com material de jazida e brita comercial</t>
  </si>
  <si>
    <t>Sub-base estabilizada granulometricamente com mistura solo brita (70% - 30%) em usina com material de jazida e brita produzida</t>
  </si>
  <si>
    <t>Sub-base estabilizada granulometricamente com mistura solo brita (70% - 30%) na pista com material de jazida e brita comercial</t>
  </si>
  <si>
    <t>Sub-base estabilizada granulometricamente com mistura solo brita (70% - 30%) na pista com material de jazida e brita produzida</t>
  </si>
  <si>
    <t>Tratamento superficial duplo com banho diluído - brita comercial</t>
  </si>
  <si>
    <t>Tratamento superficial duplo com banho diluído - brita produzida</t>
  </si>
  <si>
    <t>Tratamento superficial duplo com banho diluído com emulsão com polímero - brita comercial</t>
  </si>
  <si>
    <t>Tratamento superficial duplo com banho diluído com emulsão com polímero - brita produzida</t>
  </si>
  <si>
    <t>Tratamento superficial duplo com CAP - brita comercial</t>
  </si>
  <si>
    <t>Tratamento superficial duplo com CAP - brita produzida</t>
  </si>
  <si>
    <t>Tratamento superficial duplo com CAP com polímero - brita comercial</t>
  </si>
  <si>
    <t>Tratamento superficial duplo com CAP com polímero - brita produzida</t>
  </si>
  <si>
    <t>Tratamento superficial duplo com emulsão - brita comercial</t>
  </si>
  <si>
    <t>Tratamento superficial duplo com emulsão - brita produzida</t>
  </si>
  <si>
    <t>Tratamento superficial duplo com emulsão com polímero - brita comercial</t>
  </si>
  <si>
    <t>Tratamento superficial duplo com emulsão com polímero - brita produzida</t>
  </si>
  <si>
    <t>Tratamento superficial simples com banho diluído - brita comercial</t>
  </si>
  <si>
    <t>Tratamento superficial simples com banho diluído - brita produzida</t>
  </si>
  <si>
    <t>Tratamento superficial simples com banho diluído com emulsão com polímero - brita comercial</t>
  </si>
  <si>
    <t>Tratamento superficial simples com banho diluído com emulsão com polímero - brita produzida</t>
  </si>
  <si>
    <t>Tratamento superficial simples com CAP - brita comercial</t>
  </si>
  <si>
    <t>Tratamento superficial simples com CAP - brita produzida</t>
  </si>
  <si>
    <t>Tratamento superficial simples com CAP com polímero - brita comercial</t>
  </si>
  <si>
    <t>Tratamento superficial simples com CAP com polímero - brita produzida</t>
  </si>
  <si>
    <t>Tratamento superficial simples com emulsão - brita comercial</t>
  </si>
  <si>
    <t>Tratamento superficial simples com emulsão - brita produzida</t>
  </si>
  <si>
    <t>Tratamento superficial simples com emulsão com polímero - brita comercial</t>
  </si>
  <si>
    <t>Tratamento superficial simples com emulsão com polímero - brita produzida</t>
  </si>
  <si>
    <t>Tratamento superficial triplo com banho diluído - brita comercial</t>
  </si>
  <si>
    <t>Tratamento superficial triplo com banho diluído - brita produzida</t>
  </si>
  <si>
    <t>Tratamento superficial triplo com banho diluído - emulsão com polímero - brita comercial</t>
  </si>
  <si>
    <t>Tratamento superficial triplo com banho diluído - emulsão com polímero - brita produzida</t>
  </si>
  <si>
    <t>Tratamento superficial triplo com CAP - brita comercial</t>
  </si>
  <si>
    <t>Tratamento superficial triplo com CAP - brita produzida</t>
  </si>
  <si>
    <t>Tratamento superficial triplo com CAP com polímero - brita comercial</t>
  </si>
  <si>
    <t>Tratamento superficial triplo com CAP com polímero - brita produzida</t>
  </si>
  <si>
    <t>Tratamento superficial triplo com emulsão - brita comercial</t>
  </si>
  <si>
    <t>Tratamento superficial triplo com emulsão - brita produzida</t>
  </si>
  <si>
    <t>Tratamento superficial triplo com emulsão com polímero - brita comercial</t>
  </si>
  <si>
    <t>Tratamento superficial triplo com emulsão com polímero - brita produzida</t>
  </si>
  <si>
    <t>Varredura da superfície para execução de revestimento asfáltico</t>
  </si>
  <si>
    <t>Ancoragem fixa para estais de 12 cordoalhas D = 15,7 mm - inclusive injeção de cera</t>
  </si>
  <si>
    <t>Ancoragem fixa para estais de 19 cordoalhas D = 15,7 mm - inclusive injeção de cera</t>
  </si>
  <si>
    <t>Ancoragem fixa para estais de 22 cordoalhas D = 15,7 mm - inclusive injeção de cera</t>
  </si>
  <si>
    <t>Ancoragem fixa para estais de 31 cordoalhas D = 15,7 mm - inclusive injeção de cera</t>
  </si>
  <si>
    <t>Ancoragem fixa para estais de 37 cordoalhas D = 15,7 mm - inclusive injeção de cera</t>
  </si>
  <si>
    <t>Ancoragem fixa para estais de 43 cordoalhas D = 15,7 mm - inclusive injeção de cera</t>
  </si>
  <si>
    <t>Ancoragem fixa para estais de 55 cordoalhas D = 15,7 mm - inclusive injeção de cera</t>
  </si>
  <si>
    <t>Ancoragem fixa para estais de 61 cordoalhas D = 15,7 mm - inclusive injeção de cera</t>
  </si>
  <si>
    <t>Ancoragem fixa para estais de 73 cordoalhas D = 15,7 mm - inclusive injeção de cera</t>
  </si>
  <si>
    <t>Ancoragem fixa para estais de 85 cordoalhas D = 15,7 mm - inclusive injeção de cera</t>
  </si>
  <si>
    <t>Ancoragem fixa para estais de 91 cordoalhas D = 15,7 mm - inclusive injeção de cera</t>
  </si>
  <si>
    <t>Ancoragem regulável para estais de 12 cordoalhas D = 15,7 mm - inclusive protensão, injeção de cera e regulagem final</t>
  </si>
  <si>
    <t>Ancoragem regulável para estais de 19 cordoalhas D = 15,7 mm - inclusive protensão, injeção de cera e regulagem final</t>
  </si>
  <si>
    <t>Ancoragem regulável para estais de 22 cordoalhas D = 15,7 mm - inclusive protensão, injeção de cera e regulagem final</t>
  </si>
  <si>
    <t>Ancoragem regulável para estais de 31 cordoalhas D = 15,7 mm - inclusive protensão, injeção de cera e regulagem final</t>
  </si>
  <si>
    <t>Ancoragem regulável para estais de 37 cordoalhas D = 15,7 mm - inclusive protensão, injeção de cera e regulagem final</t>
  </si>
  <si>
    <t>Ancoragem regulável para estais de 43 cordoalhas D = 15,7 mm - inclusive protensão, injeção de cera e regulagem final</t>
  </si>
  <si>
    <t>Ancoragem regulável para estais de 55 cordoalhas D = 15,7 mm - inclusive protensão, injeção de cera e regulagem final</t>
  </si>
  <si>
    <t>Ancoragem regulável para estais de 61 cordoalhas D = 15,7 mm - inclusive protensão, injeção de cera e regulagem final</t>
  </si>
  <si>
    <t>Ancoragem regulável para estais de 73 cordoalhas D = 15,7 mm - inclusive protensão, injeção de cera e regulagem final</t>
  </si>
  <si>
    <t>Ancoragem regulável para estais de 85 cordoalhas D = 15,7 mm - inclusive protensão, injeção de cera e regulagem final</t>
  </si>
  <si>
    <t>Ancoragem regulável para estais de 91 cordoalhas D = 15,7 mm - inclusive protensão, injeção de cera e regulagem final</t>
  </si>
  <si>
    <t>Cordoalha para estais CP 177 RB D = 15,7 mm - fornecimento, preparo e colocação</t>
  </si>
  <si>
    <t>Elevador de cremalheira - ascensão e ancoragem da torre a partir de 16 m com cada elevação de até 9 m - utilização de 50 vezes - inclusive desmontagem</t>
  </si>
  <si>
    <t>Elevador de cremalheira - montagem e desmontagem até a altura de 16 m - exceto fundações</t>
  </si>
  <si>
    <t>Elevador de cremalheira com cabine simples, com capacidade de 1.500 kg e altura de até 100 m - operação</t>
  </si>
  <si>
    <t>Grua fixa - montagem e desmontagem até a altura de 60 m - exceto fundações</t>
  </si>
  <si>
    <t>Grua fixa - telescopagem e ancoragem da torre a partir de 60 m com cada elevação de até 18 m - inclusive desmontagem</t>
  </si>
  <si>
    <t>Grua fixa com altura de 60 a 102 m, com alcance de 60 m e capacidade de 1.500 kg na ponta da lança - operação</t>
  </si>
  <si>
    <t>Tubo antivandalismo em aço galvanizado para estais de 12 cordoalhas D = 15,7 mm - fornecimento e instalação</t>
  </si>
  <si>
    <t>Tubo antivandalismo em aço galvanizado para estais de 19 cordoalhas D = 15,7 mm - fornecimento e instalação</t>
  </si>
  <si>
    <t>Tubo antivandalismo em aço galvanizado para estais de 22 cordoalhas D = 15,7 mm - fornecimento e instalação</t>
  </si>
  <si>
    <t>Tubo antivandalismo em aço galvanizado para estais de 31 cordoalhas D = 15,7 mm - fornecimento e instalação</t>
  </si>
  <si>
    <t>Tubo antivandalismo em aço galvanizado para estais de 37 cordoalhas D = 15,7 mm - fornecimento e instalação</t>
  </si>
  <si>
    <t>Tubo antivandalismo em aço galvanizado para estais de 43 cordoalhas D = 15,7 mm - fornecimento e instalação</t>
  </si>
  <si>
    <t>Tubo antivandalismo em aço galvanizado para estais de 55 cordoalhas D = 15,7 mm - fornecimento e instalação</t>
  </si>
  <si>
    <t>Tubo antivandalismo em aço galvanizado para estais de 61 cordoalhas D = 15,7 mm - fornecimento e instalação</t>
  </si>
  <si>
    <t>Tubo antivandalismo em aço galvanizado para estais de 73 cordoalhas D = 15,7 mm - fornecimento e instalação</t>
  </si>
  <si>
    <t>Tubo antivandalismo em aço galvanizado para estais de 85 cordoalhas D = 15,7 mm - fornecimento e instalação</t>
  </si>
  <si>
    <t>Tubo antivandalismo em aço galvanizado para estais de 91 cordoalhas D = 15,7 mm - fornecimento e instalação</t>
  </si>
  <si>
    <t>Tubo fôrma lado fixo em aço galvanizado para estais de 12 cordoalhas D = 15,7 mm - fornecimento e instalação</t>
  </si>
  <si>
    <t>Tubo fôrma lado fixo em aço galvanizado para estais de 19 cordoalhas D = 15,7 mm - fornecimento e instalação</t>
  </si>
  <si>
    <t>Tubo fôrma lado fixo em aço galvanizado para estais de 22 cordoalhas D = 15,7 mm - fornecimento e instalação</t>
  </si>
  <si>
    <t>Tubo fôrma lado fixo em aço galvanizado para estais de 31 cordoalhas D = 15,7 mm - fornecimento e instalação</t>
  </si>
  <si>
    <t>Tubo fôrma lado fixo em aço galvanizado para estais de 37 cordoalhas D = 15,7 mm - fornecimento e instalação</t>
  </si>
  <si>
    <t>Tubo fôrma lado fixo em aço galvanizado para estais de 43 cordoalhas D = 15,7 mm - fornecimento e instalação</t>
  </si>
  <si>
    <t>Tubo fôrma lado fixo em aço galvanizado para estais de 55 cordoalhas D = 15,7 mm - fornecimento e instalação</t>
  </si>
  <si>
    <t>Tubo fôrma lado fixo em aço galvanizado para estais de 61 cordoalhas D = 15,7 mm - fornecimento e instalação</t>
  </si>
  <si>
    <t>Tubo fôrma lado fixo em aço galvanizado para estais de 73 cordoalhas D = 15,7 mm - fornecimento e instalação</t>
  </si>
  <si>
    <t>Tubo fôrma lado fixo em aço galvanizado para estais de 85 cordoalhas D = 15,7 mm - fornecimento e instalação</t>
  </si>
  <si>
    <t>Tubo fôrma lado fixo em aço galvanizado para estais de 91 cordoalhas D = 15,7 mm - fornecimento e instalação</t>
  </si>
  <si>
    <t>Tubo fôrma lado regulável em aço galvanizado para estais de 12 cordoalhas D = 15,7 mm - fornecimento e instalação</t>
  </si>
  <si>
    <t>Tubo fôrma lado regulável em aço galvanizado para estais de 19 cordoalhas D = 15,7 mm - fornecimento e instalação</t>
  </si>
  <si>
    <t>Tubo fôrma lado regulável em aço galvanizado para estais de 22 cordoalhas D = 15,7 mm - fornecimento e instalação</t>
  </si>
  <si>
    <t>Tubo fôrma lado regulável em aço galvanizado para estais de 31 cordoalhas D = 15,7 mm - fornecimento e instalação</t>
  </si>
  <si>
    <t>Tubo fôrma lado regulável em aço galvanizado para estais de 37 cordoalhas D = 15,7 mm - fornecimento e instalação</t>
  </si>
  <si>
    <t>Tubo fôrma lado regulável em aço galvanizado para estais de 43 cordoalhas D = 15,7 mm - fornecimento e instalação</t>
  </si>
  <si>
    <t>Tubo fôrma lado regulável em aço galvanizado para estais de 55 cordoalhas D = 15,7 mm - fornecimento e instalação</t>
  </si>
  <si>
    <t>Tubo fôrma lado regulável em aço galvanizado para estais de 61 cordoalhas D = 15,7 mm - fornecimento e instalação</t>
  </si>
  <si>
    <t>Tubo fôrma lado regulável em aço galvanizado para estais de 73 cordoalhas D = 15,7 mm - fornecimento e instalação</t>
  </si>
  <si>
    <t>Tubo fôrma lado regulável em aço galvanizado para estais de 85 cordoalhas D = 15,7 mm - fornecimento e instalação</t>
  </si>
  <si>
    <t>Tubo fôrma lado regulável em aço galvanizado para estais de 91 cordoalhas D = 15,7 mm - fornecimento e instalação</t>
  </si>
  <si>
    <t>Tubo PEAD para estais - D = 110 mm - fornecimento e instalação</t>
  </si>
  <si>
    <t>Tubo PEAD para estais - D = 140 mm - fornecimento e instalação</t>
  </si>
  <si>
    <t>Tubo PEAD para estais - D = 160 mm - fornecimento e instalação</t>
  </si>
  <si>
    <t>Tubo PEAD para estais - D = 180 mm - fornecimento e instalação</t>
  </si>
  <si>
    <t>Tubo PEAD para estais - D = 200 mm - fornecimento e instalação</t>
  </si>
  <si>
    <t>Tubo PEAD para estais - D = 225 mm - fornecimento e instalação</t>
  </si>
  <si>
    <t>Tubo PEAD para estais - D = 250 mm - fornecimento e instalação</t>
  </si>
  <si>
    <t>Tubo PEAD para estais - D = 280 mm - fornecimento e instalação</t>
  </si>
  <si>
    <t>Tubo PEAD para estais - D = 315 mm - fornecimento e instalação</t>
  </si>
  <si>
    <t>Adubação de cobertura por equipamento de hidrossemeadura em áreas de semeadura via seca ou de hidrossemeadura</t>
  </si>
  <si>
    <t>Adubação manual de cobertura em áreas de enleivamento ou de plantio de mudas de gramíneas</t>
  </si>
  <si>
    <t>Adubação manual de cobertura em áreas de semeadura via seca ou de hidrossemeadura</t>
  </si>
  <si>
    <t>Barreira arbórea para tratamento acústico das áreas lindeiras da faixa de domínio – densidade de plantio de 1,0 m entre mudas</t>
  </si>
  <si>
    <t>Cerca de passagem de fauna com tela de alambrado sobre mureta de blocos de concreto - H = 20 cm - mourões de madeira a cada 2,5 m e esticador a cada 50 m</t>
  </si>
  <si>
    <t>Cerca viva para tratamento acústico das áreas lindeiras da faixa de domínio – densidade de plantio de 1,0 m entre mudas</t>
  </si>
  <si>
    <t>Dique de bambu para controle de erosão de taludes</t>
  </si>
  <si>
    <t>Enleivamento</t>
  </si>
  <si>
    <t>Espalhamento de material em bota-fora</t>
  </si>
  <si>
    <t>Fixação de tela eletrossoldada em talude para lançamento de argamassa ou concreto projetado</t>
  </si>
  <si>
    <t>Hidrossemeadura</t>
  </si>
  <si>
    <t>Irrigação de área plantada para proteção vegetal do corpo estradal</t>
  </si>
  <si>
    <t>Obtenção de grama para replantio</t>
  </si>
  <si>
    <t>Passagem aérea de animais com rede de cabos de aço e sisal apoiadas em 6 postes de concreto de 15 m - extensão total de 100 m</t>
  </si>
  <si>
    <t>Plantio de grama comercial em placas</t>
  </si>
  <si>
    <t>Plantio de muda de arbusto com altura até 0,50 m em cova de 0,40 x 0,40 x 0,40 m</t>
  </si>
  <si>
    <t>Plantio de muda de árvore com altura de 0,30 a 0,80 m em cova de 0,60 x 0,60 x 0,60 m</t>
  </si>
  <si>
    <t>Plantio de muda de árvore frutífera com altura até 1,00 m em cova de 0,60 x 0,60 x 0,60 m</t>
  </si>
  <si>
    <t>Plantio de muda de árvore frutífera com altura de 1,00 a 2,00 m em cova de 0,60 x 0,60 x 0,60 m</t>
  </si>
  <si>
    <t>Plantio de muda de árvore frutífera com altura de 2,00 a 3,00 m em cova de 0,60 x 0,60 x 0,60 m</t>
  </si>
  <si>
    <t>Plantio de muda de árvore ornamental com altura até 1,00 m em cova de 0,60 x 0,60 x 0,60 m</t>
  </si>
  <si>
    <t>Plantio de muda de árvore ornamental com altura de 1,00 a 2,00 m em cova de 0,60 x 0,60 x 0,60 m</t>
  </si>
  <si>
    <t>Plantio de muda de árvore ornamental com altura de 2,00 a 3,00 m em cova de 0,60 x 0,60 x 0,60 m</t>
  </si>
  <si>
    <t>Plantio de tapete de floríferas com altura até 0,50 m</t>
  </si>
  <si>
    <t>Preenchimento de erosão em talude com terra vegetal e sementes de gramíneas ensacadas</t>
  </si>
  <si>
    <t>Recuperação ambiental de pedreiras ou áreas degradadas com biomanta vegetal de fibras de coco</t>
  </si>
  <si>
    <t>Recuperação ambiental de pedreiras ou áreas degradadas com biomanta vegetal de fibras de palha em áreas com inclinação máxima de 1:1,5</t>
  </si>
  <si>
    <t>Regularização de bota-fora com espalhamento e compactação</t>
  </si>
  <si>
    <t>Regularização de superfície com motoniveladora</t>
  </si>
  <si>
    <t>Regularização manual de taludes de cortes e aterros</t>
  </si>
  <si>
    <t>Retentores de sedimentos em fibras vegetais - D = 20 cm</t>
  </si>
  <si>
    <t>Revestimento vegetal com grama em mudas em superfícies inclinadas</t>
  </si>
  <si>
    <t>Revestimento vegetal com grama em mudas em superfícies planas</t>
  </si>
  <si>
    <t>Revestimento vegetal por semeadura a lanço manual de gramíneas e leguminosas</t>
  </si>
  <si>
    <t>Ancoragem ativa com 10 cordoalhas aderentes D = 12,7 mm - fornecimento e instalação</t>
  </si>
  <si>
    <t>Ancoragem ativa com 10 cordoalhas aderentes D = 15,2 mm - fornecimento e instalação</t>
  </si>
  <si>
    <t>Ancoragem ativa com 12 cordoalhas aderentes D = 12,7 mm - fornecimento e instalação</t>
  </si>
  <si>
    <t>Ancoragem ativa com 12 cordoalhas aderentes D = 15,2 mm - fornecimento e instalação</t>
  </si>
  <si>
    <t>Ancoragem ativa com 15 cordoalhas aderentes D = 12,7 mm - fornecimento e instalação</t>
  </si>
  <si>
    <t>Ancoragem ativa com 15 cordoalhas aderentes D = 15,2 mm - fornecimento e instalação</t>
  </si>
  <si>
    <t>Ancoragem ativa com 19 cordoalhas aderentes D = 12,7 mm - fornecimento e instalação</t>
  </si>
  <si>
    <t>Ancoragem ativa com 19 cordoalhas aderentes D = 15,2 mm - fornecimento e instalação</t>
  </si>
  <si>
    <t>Ancoragem ativa com 22 cordoalhas aderentes D = 12,7 mm - fornecimento e instalação</t>
  </si>
  <si>
    <t>Ancoragem ativa com 22 cordoalhas aderentes D = 15,2 mm - fornecimento e instalação</t>
  </si>
  <si>
    <t>Ancoragem ativa com 27 cordoalhas aderentes D = 12,7 mm - fornecimento e instalação</t>
  </si>
  <si>
    <t>Ancoragem ativa com 27 cordoalhas aderentes D = 15,2 mm - fornecimento e instalação</t>
  </si>
  <si>
    <t>Ancoragem ativa com 31 cordoalhas aderentes D = 12,7 mm - fornecimento e instalação</t>
  </si>
  <si>
    <t>Ancoragem ativa com 31 cordoalhas aderentes D = 15,2 mm - fornecimento e instalação</t>
  </si>
  <si>
    <t>Ancoragem ativa com 4 cordoalhas aderentes D = 12,7 mm - fornecimento e instalação</t>
  </si>
  <si>
    <t>Ancoragem ativa com 4 cordoalhas aderentes D = 15,2 mm - fornecimento e instalação</t>
  </si>
  <si>
    <t>Ancoragem ativa com 6 cordoalhas aderentes D = 12,7 mm - fornecimento e instalação</t>
  </si>
  <si>
    <t>Ancoragem ativa com 6 cordoalhas aderentes D = 15,2 mm - fornecimento e instalação</t>
  </si>
  <si>
    <t>Ancoragem ativa com 7 cordoalhas aderentes D = 12,7 mm - fornecimento e instalação</t>
  </si>
  <si>
    <t>Ancoragem ativa com 7 cordoalhas aderentes D = 15,2 mm - fornecimento e instalação</t>
  </si>
  <si>
    <t>Ancoragem ativa com 8 cordoalhas aderentes D = 12,7 mm - fornecimento e instalação</t>
  </si>
  <si>
    <t>Ancoragem ativa com 8 cordoalhas aderentes D = 15,2 mm - fornecimento e instalação</t>
  </si>
  <si>
    <t>Ancoragem ativa com 9 cordoalhas aderentes D = 12,7 mm - fornecimento e instalação</t>
  </si>
  <si>
    <t>Ancoragem ativa com 9 cordoalhas aderentes D = 15,2 mm - fornecimento e instalação</t>
  </si>
  <si>
    <t>Ancoragem ativa para lajes com 1 cordoalha aderente D = 12,7 mm - fornecimento e instalação</t>
  </si>
  <si>
    <t>Ancoragem ativa para lajes com 1 cordoalha aderente D = 15,2 mm - fornecimento e instalação</t>
  </si>
  <si>
    <t>Ancoragem ativa para lajes com 1 cordoalha engraxada D = 12,7 mm - fornecimento e instalação</t>
  </si>
  <si>
    <t>Ancoragem ativa para lajes com 1 cordoalha engraxada D = 15,2 mm - fornecimento e instalação</t>
  </si>
  <si>
    <t>Ancoragem ativa para lajes com 2 cordoalhas aderentes D = 12,7 mm - fornecimento e instalação</t>
  </si>
  <si>
    <t>Ancoragem ativa para lajes com 2 cordoalhas aderentes D = 15,2 mm - fornecimento e instalação</t>
  </si>
  <si>
    <t>Ancoragem ativa para lajes com 3 cordoalhas aderentes D = 12,7 mm - fornecimento e instalação</t>
  </si>
  <si>
    <t>Ancoragem ativa para lajes com 3 cordoalhas aderentes D = 15,2 mm - fornecimento e instalação</t>
  </si>
  <si>
    <t>Ancoragem ativa para lajes com 4 cordoalhas aderentes D = 12,7 mm - fornecimento e instalação</t>
  </si>
  <si>
    <t>Ancoragem ativa para lajes com 4 cordoalhas aderentes D = 15,2 mm - fornecimento e instalação</t>
  </si>
  <si>
    <t>Ancoragem passiva com 10 cordoalhas aderentes D = 12,7 mm - fornecimento e instalação</t>
  </si>
  <si>
    <t>Ancoragem passiva com 10 cordoalhas aderentes D = 15,2 mm - fornecimento e instalação</t>
  </si>
  <si>
    <t>Ancoragem passiva com 12 cordoalhas aderentes D = 12,7 mm - fornecimento e instalação</t>
  </si>
  <si>
    <t>Ancoragem passiva com 12 cordoalhas aderentes D = 15,2 mm - fornecimento e instalação</t>
  </si>
  <si>
    <t>Ancoragem passiva com 15 cordoalhas aderentes D = 12,7 mm - fornecimento e instalação</t>
  </si>
  <si>
    <t>Ancoragem passiva com 15 cordoalhas aderentes D = 15,2 mm - fornecimento e instalação</t>
  </si>
  <si>
    <t>Ancoragem passiva com 19 cordoalhas aderentes D = 12,7 mm - fornecimento e instalação</t>
  </si>
  <si>
    <t>Ancoragem passiva com 19 cordoalhas aderentes D = 15,2 mm - fornecimento e instalação</t>
  </si>
  <si>
    <t>Ancoragem passiva com 22 cordoalhas aderentes D = 12,7 mm - fornecimento e instalação</t>
  </si>
  <si>
    <t>Ancoragem passiva com 22 cordoalhas aderentes D = 15,2 mm - fornecimento e instalação</t>
  </si>
  <si>
    <t>Ancoragem passiva com 27 cordoalhas aderentes D = 12,7 mm - fornecimento e instalação</t>
  </si>
  <si>
    <t>Ancoragem passiva com 27 cordoalhas aderentes D = 15,2 mm - fornecimento e instalação</t>
  </si>
  <si>
    <t>Ancoragem passiva com 31 cordoalhas aderentes D = 12,7 mm - fornecimento e instalação</t>
  </si>
  <si>
    <t>Ancoragem passiva com 31 cordoalhas aderentes D = 15,2 mm - fornecimento e instalação</t>
  </si>
  <si>
    <t>Ancoragem passiva com 4 cordoalhas aderentes D = 12,7 mm - fornecimento e instalação</t>
  </si>
  <si>
    <t>Ancoragem passiva com 4 cordoalhas aderentes D = 15,2 mm - fornecimento e instalação</t>
  </si>
  <si>
    <t>Ancoragem passiva com 6 cordoalhas aderentes D = 12,7 mm - fornecimento e instalação</t>
  </si>
  <si>
    <t>Ancoragem passiva com 6 cordoalhas aderentes D = 15,2 mm - fornecimento e instalação</t>
  </si>
  <si>
    <t>Ancoragem passiva com 7 cordoalhas aderentes D = 12,7 mm - fornecimento e instalação</t>
  </si>
  <si>
    <t>Ancoragem passiva com 7 cordoalhas aderentes D = 15,2 mm - fornecimento e instalação</t>
  </si>
  <si>
    <t>Ancoragem passiva com 8 cordoalhas aderentes D = 12,7 mm - fornecimento e instalação</t>
  </si>
  <si>
    <t>Ancoragem passiva com 8 cordoalhas aderentes D = 15,2 mm - fornecimento e instalação</t>
  </si>
  <si>
    <t>Ancoragem passiva com 9 cordoalhas aderentes D = 12,7 mm - fornecimento e instalação</t>
  </si>
  <si>
    <t>Ancoragem passiva com 9 cordoalhas aderentes D = 15,2 mm - fornecimento e instalação</t>
  </si>
  <si>
    <t>Ancoragem passiva para lajes com 1 cordoalha aderente D = 12,7 mm - fornecimento e instalação</t>
  </si>
  <si>
    <t>Ancoragem passiva para lajes com 1 cordoalha aderente D = 15,2 mm - fornecimento e instalação</t>
  </si>
  <si>
    <t>Ancoragem passiva para lajes com 1 cordoalha engraxada D = 12,7 mm - fornecimento e instalação</t>
  </si>
  <si>
    <t>Ancoragem passiva para lajes com 1 cordoalha engraxada D = 15,2 mm - fornecimento e instalação</t>
  </si>
  <si>
    <t>Ancoragem passiva para lajes com 2 cordoalhas aderentes D = 12,7 mm - fornecimento e instalação</t>
  </si>
  <si>
    <t>Ancoragem passiva para lajes com 2 cordoalhas aderentes D = 15,2 mm - fornecimento e instalação</t>
  </si>
  <si>
    <t>Ancoragem passiva para lajes com 3 cordoalhas aderentes D = 12,7 mm - fornecimento e instalação</t>
  </si>
  <si>
    <t>Ancoragem passiva para lajes com 3 cordoalhas aderentes D = 15,2 mm - fornecimento e instalação</t>
  </si>
  <si>
    <t>Ancoragem passiva para lajes com 4 cordoalhas aderentes D = 12,7 mm - fornecimento e instalação</t>
  </si>
  <si>
    <t>Ancoragem passiva para lajes com 4 cordoalhas aderentes D = 15,2 mm - fornecimento e instalação</t>
  </si>
  <si>
    <t>Bainha metálica ovalizada seção 19 x 36 mm para 1 cordoalha D = 12,7 mm - fornecimento, instalação e injeção de nata de cimento</t>
  </si>
  <si>
    <t>Bainha metálica ovalizada seção 19 x 36 mm para 2 cordoalhas D = 12,7 mm - fornecimento, instalação e injeção de nata de cimento</t>
  </si>
  <si>
    <t>Bainha metálica ovalizada seção 19 x 48 mm para 3 cordoalhas D = 12,7 mm - fornecimento, instalação e injeção de nata de cimento</t>
  </si>
  <si>
    <t>Bainha metálica ovalizada seção 19 x 62 mm para 4 cordoalhas D = 12,7 mm - fornecimento, instalação e injeção de nata de cimento</t>
  </si>
  <si>
    <t>Bainha metálica ovalizada seção 22 x 32 mm para 1 cordoalha D = 15,2 mm - fornecimento, instalação e injeção de nata de cimento</t>
  </si>
  <si>
    <t>Bainha metálica ovalizada seção 22 x 32 mm para 2 cordoalhas D = 15,2 mm - fornecimento, instalação e injeção de nata de cimento</t>
  </si>
  <si>
    <t>Bainha metálica ovalizada seção 22 x 55 mm para 3 cordoalhas D = 15,2 mm - fornecimento, instalação e injeção de nata de cimento</t>
  </si>
  <si>
    <t>Bainha metálica ovalizada seção 22 x 73 mm para 4 cordoalhas D = 15,2 mm - fornecimento, instalação e injeção de nata de cimento</t>
  </si>
  <si>
    <t>Bainha metálica redonda D = 100 mm para 21 cordoalhas D = 15,2 mm - fornecimento, instalação e injeção de nata de cimento</t>
  </si>
  <si>
    <t>Bainha metálica redonda D = 100 mm para 22 cordoalhas D = 15,2 mm - fornecimento, instalação e injeção de nata de cimento</t>
  </si>
  <si>
    <t>Bainha metálica redonda D = 100 mm para 24 cordoalhas D = 15,2 mm - fornecimento, instalação e injeção de nata de cimento</t>
  </si>
  <si>
    <t>Bainha metálica redonda D = 100 mm para 25 cordoalhas D = 15,2 mm - fornecimento, instalação e injeção de nata de cimento</t>
  </si>
  <si>
    <t>Bainha metálica redonda D = 100 mm para 30 cordoalhas D = 12,7 mm - fornecimento, instalação e injeção de nata de cimento</t>
  </si>
  <si>
    <t>Bainha metálica redonda D = 100 mm para 31 cordoalhas D = 12,7 mm - fornecimento, instalação e injeção de nata de cimento</t>
  </si>
  <si>
    <t>Bainha metálica redonda D = 110 mm para 27 cordoalhas D = 15,2 mm - fornecimento, instalação e injeção de nata de cimento</t>
  </si>
  <si>
    <t>Bainha metálica redonda D = 110 mm para 37 cordoalhas D = 12,7 mm - fornecimento, instalação e injeção de nata de cimento</t>
  </si>
  <si>
    <t>Bainha metálica redonda D = 120 mm para 30 cordoalhas D = 15,2 mm - fornecimento, instalação e injeção de nata de cimento</t>
  </si>
  <si>
    <t>Bainha metálica redonda D = 120 mm para 31 cordoalhas D = 15,2 mm - fornecimento, instalação e injeção de nata de cimento</t>
  </si>
  <si>
    <t>Bainha metálica redonda D = 130 mm para 37 cordoalhas D = 15,2 mm - fornecimento, instalação e injeção de nata de cimento</t>
  </si>
  <si>
    <t>Bainha metálica redonda D = 30 mm para 2 cordoalhas D = 12,7 mm - fornecimento, instalação e injeção de nata de cimento</t>
  </si>
  <si>
    <t>Bainha metálica redonda D = 35 mm para 2 cordoalhas D = 15,2 mm - fornecimento, instalação e injeção de nata de cimento</t>
  </si>
  <si>
    <t>Bainha metálica redonda D = 35 mm para 3 cordoalhas D = 12,7 mm - fornecimento, instalação e injeção de nata de cimento</t>
  </si>
  <si>
    <t>Bainha metálica redonda D = 40 mm para 3 cordoalhas D = 15,2 mm - fornecimento, instalação e injeção de nata de cimento</t>
  </si>
  <si>
    <t>Bainha metálica redonda D = 40 mm para 4 cordoalhas D = 12,7 mm - fornecimento, instalação e injeção de nata de cimento</t>
  </si>
  <si>
    <t>Bainha metálica redonda D = 45 mm para 4 cordoalhas D = 15,2 mm - fornecimento, instalação e injeção de nata de cimento</t>
  </si>
  <si>
    <t>Bainha metálica redonda D = 45 mm para 5 cordoalhas D = 12,7 mm - fornecimento, instalação e injeção de nata de cimento</t>
  </si>
  <si>
    <t>Bainha metálica redonda D = 50 mm para 5 cordoalhas D = 15,2 mm - fornecimento, instalação e injeção de nata de cimento</t>
  </si>
  <si>
    <t>Bainha metálica redonda D = 50 mm para 6 cordoalhas D = 12,7 mm - fornecimento, instalação e injeção de nata de cimento</t>
  </si>
  <si>
    <t>Bainha metálica redonda D = 55 mm para 7 cordoalhas D = 12,7 mm - fornecimento, instalação e injeção de nata de cimento</t>
  </si>
  <si>
    <t>Bainha metálica redonda D = 55 mm para 8 cordoalhas D = 12,7 mm - fornecimento, instalação e injeção de nata de cimento</t>
  </si>
  <si>
    <t>Bainha metálica redonda D = 60 mm para 6 cordoalhas D = 15,2 mm - fornecimento, instalação e injeção de nata de cimento</t>
  </si>
  <si>
    <t>Bainha metálica redonda D = 60 mm para 9 cordoalhas D = 12,7 mm - fornecimento, instalação e injeção de nata de cimento</t>
  </si>
  <si>
    <t>Bainha metálica redonda D = 65 mm para 10 cordoalhas D = 12,7 mm - fornecimento, instalação e injeção de nata de cimento</t>
  </si>
  <si>
    <t>Bainha metálica redonda D = 65 mm para 11 cordoalhas D = 12,7 mm - fornecimento, instalação e injeção de nata de cimento</t>
  </si>
  <si>
    <t>Bainha metálica redonda D = 65 mm para 12 cordoalhas D = 12,7 mm - fornecimento, instalação e injeção de nata de cimento</t>
  </si>
  <si>
    <t>Bainha metálica redonda D = 65 mm para 7 cordoalhas D = 15,2 mm - fornecimento, instalação e injeção de nata de cimento</t>
  </si>
  <si>
    <t>Bainha metálica redonda D = 65 mm para 8 cordoalhas D = 15,2 mm - fornecimento, instalação e injeção de nata de cimento</t>
  </si>
  <si>
    <t>Bainha metálica redonda D = 70 mm para 15 cordoalhas D = 12,7 mm - fornecimento, instalação e injeção de nata de cimento</t>
  </si>
  <si>
    <t>Bainha metálica redonda D = 70 mm para 9 cordoalhas D = 15,2 mm - fornecimento, instalação e injeção de nata de cimento</t>
  </si>
  <si>
    <t>Bainha metálica redonda D = 75 mm para 10 cordoalhas D = 15,2 mm - fornecimento, instalação e injeção de nata de cimento</t>
  </si>
  <si>
    <t>Bainha metálica redonda D = 75 mm para 11 cordoalhas D = 15,2 mm - fornecimento, instalação e injeção de nata de cimento</t>
  </si>
  <si>
    <t>Bainha metálica redonda D = 75 mm para 16 cordoalhas D = 12,7 mm - fornecimento, instalação e injeção de nata de cimento</t>
  </si>
  <si>
    <t>Bainha metálica redonda D = 75 mm para 18 cordoalhas D = 12,7 mm - fornecimento, instalação e injeção de nata de cimento</t>
  </si>
  <si>
    <t>Bainha metálica redonda D = 80 mm para 12 cordoalhas D = 15,2 mm - fornecimento, instalação e injeção de nata de cimento</t>
  </si>
  <si>
    <t>Bainha metálica redonda D = 80 mm para 19 cordoalhas D = 12,7 mm - fornecimento, instalação e injeção de nata de cimento</t>
  </si>
  <si>
    <t>Bainha metálica redonda D = 80 mm para 20 cordoalhas D = 12,7 mm - fornecimento, instalação e injeção de nata de cimento</t>
  </si>
  <si>
    <t>Bainha metálica redonda D = 85 mm para 15 cordoalhas D = 15,2 mm - fornecimento, instalação e injeção de nata de cimento</t>
  </si>
  <si>
    <t>Bainha metálica redonda D = 85 mm para 21 cordoalhas D = 12,7 mm - fornecimento, instalação e injeção de nata de cimento</t>
  </si>
  <si>
    <t>Bainha metálica redonda D = 85 mm para 22 cordoalhas D = 12,7 mm - fornecimento, instalação e injeção de nata de cimento</t>
  </si>
  <si>
    <t>Bainha metálica redonda D = 85 mm para 24 cordoalhas D = 12,7 mm - fornecimento, instalação e injeção de nata de cimento</t>
  </si>
  <si>
    <t>Bainha metálica redonda D = 85 mm para 25 cordoalhas D = 12,7 mm - fornecimento, instalação e injeção de nata de cimento</t>
  </si>
  <si>
    <t>Bainha metálica redonda D = 90 mm para 16 cordoalhas D = 15,2 mm - fornecimento, instalação e injeção de nata de cimento</t>
  </si>
  <si>
    <t>Bainha metálica redonda D = 90 mm para 18 cordoalhas D = 15,2 mm - fornecimento, instalação e injeção de nata de cimento</t>
  </si>
  <si>
    <t>Bainha metálica redonda D = 90 mm para 27 cordoalhas D = 12,7 mm - fornecimento, instalação e injeção de nata de cimento</t>
  </si>
  <si>
    <t>Bainha metálica redonda D = 95 mm para 19 cordoalhas D = 15,2 mm - fornecimento, instalação e injeção de nata de cimento</t>
  </si>
  <si>
    <t>Bainha metálica redonda D = 95 mm para 20 cordoalhas D = 15,2 mm - fornecimento, instalação e injeção de nata de cimento</t>
  </si>
  <si>
    <t>Cordoalha CP 190 RB D = 12,7 mm - fornecimento e instalação</t>
  </si>
  <si>
    <t>Cordoalha CP 190 RB D = 15,2 mm - fornecimento e instalação</t>
  </si>
  <si>
    <t>Cordoalha engraxada CP 190 RB D = 12,7 mm - fornecimento e instalação</t>
  </si>
  <si>
    <t>Cordoalha engraxada CP 190 RB D = 15,2 mm - fornecimento e instalação</t>
  </si>
  <si>
    <t>Gaiola metálica em cantoneira para armazenamento e manipulação de cordoalha - confecção</t>
  </si>
  <si>
    <t>Nicho de madeira para dispositivo de ancoragem de protensão - confecção e instalação</t>
  </si>
  <si>
    <t>Apiloamento manual</t>
  </si>
  <si>
    <t>Apiloamento manual de superfície com espessura de 15 cm</t>
  </si>
  <si>
    <t>Areia extraída com draga de sucção tipo bomba</t>
  </si>
  <si>
    <t>Areia extraída com escavadeira hidráulica de longo alcance</t>
  </si>
  <si>
    <t>Areia extraída com trator e carregadeira</t>
  </si>
  <si>
    <t>Brita produzida em central de britagem de 80 m³/h</t>
  </si>
  <si>
    <t>Calandragem de chapa metálica com espessura de 3 mm</t>
  </si>
  <si>
    <t>Calandragem de chapa metálica com espessura de 5 mm</t>
  </si>
  <si>
    <t>Compactação manual com soquete vibratório</t>
  </si>
  <si>
    <t>Confecção de canaleta meia cana D = 0,30 m - areia e brita comerciais</t>
  </si>
  <si>
    <t>Confecção de canaleta meia cana D = 0,30 m - areia extraída e brita produzida</t>
  </si>
  <si>
    <t>Confecção de canaleta meia cana D = 0,40 m - areia e brita comerciais</t>
  </si>
  <si>
    <t>Confecção de canaleta meia cana D = 0,40 m - areia extraída e brita produzida</t>
  </si>
  <si>
    <t>Confecção de tubos de concreto D = 0,20 m - areia e brita comerciais</t>
  </si>
  <si>
    <t>Confecção de tubos de concreto D = 0,20 m - areia extraída e brita produzida</t>
  </si>
  <si>
    <t>Confecção de tubos de concreto D = 0,30 m - areia e brita comerciais</t>
  </si>
  <si>
    <t>Confecção de tubos de concreto D = 0,30 m - areia extraída e brita produzida</t>
  </si>
  <si>
    <t>Confecção de tubos de concreto D = 0,40 m - areia e brita comerciais</t>
  </si>
  <si>
    <t>Confecção de tubos de concreto D = 0,40 m - areia extraída e brita produzida</t>
  </si>
  <si>
    <t>Confecção de tubos de concreto D = 0,50 m - areia e brita comerciais</t>
  </si>
  <si>
    <t>Confecção de tubos de concreto D = 0,50 m - areia extraída e brita produzida</t>
  </si>
  <si>
    <t>Confecção de tubos de concreto perfurado D = 0,20 m - areia e brita comerciais</t>
  </si>
  <si>
    <t>Confecção de tubos de concreto perfurado D = 0,20 m - areia extraída e brita produzida</t>
  </si>
  <si>
    <t>Confecção de tubos de concreto perfurado D = 0,30 m - areia e brita comerciais</t>
  </si>
  <si>
    <t>Confecção de tubos de concreto perfurado D = 0,30 m - areia extraída e brita produzida</t>
  </si>
  <si>
    <t>Confecção de tubos de concreto perfurado D = 0,40 m - areia e brita comerciais</t>
  </si>
  <si>
    <t>Confecção de tubos de concreto perfurado D = 0,40 m - areia extraída e brita produzida</t>
  </si>
  <si>
    <t>Confecção de tubos de concreto poroso D = 0,20 m - areia e brita comerciais</t>
  </si>
  <si>
    <t>Confecção de tubos de concreto poroso D = 0,20 m - areia extraída e brita produzida</t>
  </si>
  <si>
    <t>Confecção de tubos de concreto poroso D = 0,30 m - areia e brita comerciais</t>
  </si>
  <si>
    <t>Confecção de tubos de concreto poroso D = 0,30 m - areia extraída e brita produzida</t>
  </si>
  <si>
    <t>Confecção de tubos de concreto poroso D = 0,40 m - areia e brita comerciais</t>
  </si>
  <si>
    <t>Confecção de tubos de concreto poroso D = 0,40 m - areia extraída e brita produzida</t>
  </si>
  <si>
    <t>Dobramento de chapas de alumínio com espessura de 1,5 mm e comprimento de dobra de até 500 mm</t>
  </si>
  <si>
    <t>Escavação de tunnel liner em material de 3ª categoria</t>
  </si>
  <si>
    <t>Escavação de vala em material de 3ª categoria</t>
  </si>
  <si>
    <t>Escavação manual de tunnel liner em material de 1ª categoria</t>
  </si>
  <si>
    <t>Escavação manual de tunnel liner em material de 2ª categoria</t>
  </si>
  <si>
    <t>Escavação manual de vala em material de 1ª categoria</t>
  </si>
  <si>
    <t>Escavação manual em material de 1ª categoria na profundidade de 1 a 2 m</t>
  </si>
  <si>
    <t>Escavação manual em material de 1ª categoria na profundidade de 2 a 3 m</t>
  </si>
  <si>
    <t>Escavação manual em material de 1ª categoria na profundidade de 3 a 4 m</t>
  </si>
  <si>
    <t>Escavação manual em material de 1ª categoria na profundidade de até 1 m</t>
  </si>
  <si>
    <t>Escavação manual em material de 2ª categoria na profundidade de 1 a 2 m</t>
  </si>
  <si>
    <t>Escavação manual em material de 2ª categoria na profundidade de 2 a 3 m</t>
  </si>
  <si>
    <t>Escavação manual em material de 2ª categoria na profundidade de 3 a 4 m</t>
  </si>
  <si>
    <t>Escavação manual em material de 2ª categoria na profundidade de até 1 m</t>
  </si>
  <si>
    <t>Escavação mecânica de vala em material de 1ª categoria</t>
  </si>
  <si>
    <t>Escavação mecânica de vala em material de 2ª categoria</t>
  </si>
  <si>
    <t>Fixação de parafuso em estrutura metálica</t>
  </si>
  <si>
    <t>Iluminação provisória para tunnel liner</t>
  </si>
  <si>
    <t>Material pétreo produzido em britador de mandíbulas móvel - camada final de aterro em rocha</t>
  </si>
  <si>
    <t>Operação de mergulho autônomo em profundidade de até 20 m</t>
  </si>
  <si>
    <t>Operação de mergulho dependente em profundidade de 30 a 50 m - inclusive descompressão</t>
  </si>
  <si>
    <t>Operação de mergulho dependente em profundidade de até 30 m - inclusive descompressão</t>
  </si>
  <si>
    <t>Pedra de mão produzida manualmente</t>
  </si>
  <si>
    <t>Preparo e regularização de terreno em desnível</t>
  </si>
  <si>
    <t>Rachão ou pedra de mão produzida</t>
  </si>
  <si>
    <t>Raspagem e limpeza de terreno plano</t>
  </si>
  <si>
    <t>Reaterro e compactação com soquete vibratório</t>
  </si>
  <si>
    <t>Rebordeamento de chapa metálica com espessura de 5 mm</t>
  </si>
  <si>
    <t>Recarga de cilindro com ar respirável para atividades de mergulho</t>
  </si>
  <si>
    <t>Rocha para britagem com perfuratriz manual</t>
  </si>
  <si>
    <t>Rocha para britagem com perfuratriz sobre esteira</t>
  </si>
  <si>
    <t>Rocha para britagem com perfuratriz sobre esteira - camada final de aterro em rocha</t>
  </si>
  <si>
    <t>Selo de argila apiloado (solo local)</t>
  </si>
  <si>
    <t>Ventilação provisória para tunnel liner</t>
  </si>
  <si>
    <t>Bico de adesão para injeção de adesivo estrutural à base de resina epóxi - fornecimento, instalação e retirada</t>
  </si>
  <si>
    <t>Bico de perfuração para injeção de adesivo estrutural à base de resina epóxi - fornecimento, instalação e retirada</t>
  </si>
  <si>
    <t>Caiação manual com fixador de cal</t>
  </si>
  <si>
    <t>Caiação mecanizada com fixador de cal</t>
  </si>
  <si>
    <t>Capa selante - areia comercial</t>
  </si>
  <si>
    <t>Capa selante - areia extraída</t>
  </si>
  <si>
    <t>Capa selante - brita produzida</t>
  </si>
  <si>
    <t>Capa selante - pedrisco comercial</t>
  </si>
  <si>
    <t>Capina manual</t>
  </si>
  <si>
    <t>Combate à exsudação - areia comercial</t>
  </si>
  <si>
    <t>Combate à exsudação - areia extraída</t>
  </si>
  <si>
    <t>Combate à exsudação - brita produzida</t>
  </si>
  <si>
    <t>Combate à exsudação - pedrisco comercial</t>
  </si>
  <si>
    <t>Correção de defeitos com mistura betuminosa</t>
  </si>
  <si>
    <t>Correção de defeitos por fresagem descontínua do revestimento asfáltico - espessura de 5 cm</t>
  </si>
  <si>
    <t>Corte e limpeza de áreas gramadas</t>
  </si>
  <si>
    <t>Corte e remoção de árvores</t>
  </si>
  <si>
    <t>Desobstrução de bueiro</t>
  </si>
  <si>
    <t>Fresagem contínua de revestimento asfáltico - espessura de 3 cm</t>
  </si>
  <si>
    <t>Fresagem contínua de revestimento asfáltico - espessura de 4 cm</t>
  </si>
  <si>
    <t>Fresagem contínua de revestimento asfáltico - espessura de 5 cm</t>
  </si>
  <si>
    <t>Fresagem contínua de revestimento asfáltico - espessura de 6 cm</t>
  </si>
  <si>
    <t>Fresagem contínua de revestimento asfáltico - espessura de 7 cm</t>
  </si>
  <si>
    <t>Fresagem contínua de revestimento asfáltico - espessura de 8 cm</t>
  </si>
  <si>
    <t>Fresagem descontínua de revestimento asfáltico - espessura de 3 cm</t>
  </si>
  <si>
    <t>Fresagem descontínua de revestimento asfáltico - espessura de 4 cm</t>
  </si>
  <si>
    <t>Fresagem descontínua de revestimento asfáltico - espessura de 5 cm</t>
  </si>
  <si>
    <t>Fresagem descontínua de revestimento asfáltico - espessura de 6 cm</t>
  </si>
  <si>
    <t>Fresagem descontínua de revestimento asfáltico - espessura de 7 cm</t>
  </si>
  <si>
    <t>Fresagem descontínua de revestimento asfáltico - espessura de 8 cm</t>
  </si>
  <si>
    <t>Injeção de adesivo estrutural à base de resina epóxi de baixa viscosidade para tratamento de fissuras em estruturas de concreto - fornecimento e aplicação manual</t>
  </si>
  <si>
    <t>Injeção de adesivo estrutural à base de resina epóxi de baixa viscosidade para tratamento de fissuras em estruturas de concreto - fornecimento e aplicação mecanizada</t>
  </si>
  <si>
    <t>Limpeza de bueiro</t>
  </si>
  <si>
    <t>Limpeza de descida d'água</t>
  </si>
  <si>
    <t>Limpeza de emulsão asfáltica ou asfalto diluído derramados na pista - remoção com minicarregadeira com vassoura e descarga livre</t>
  </si>
  <si>
    <t>Limpeza de líquidos combustíveis derramados na pista - remoção com minicarregadeira com vassoura e descarga livre</t>
  </si>
  <si>
    <t>Limpeza de material asfáltico derramado fora da pista - remoção com escavadeira hidráulica e caminhão basculante</t>
  </si>
  <si>
    <t>Limpeza de placa de sinalização</t>
  </si>
  <si>
    <t>Limpeza de ponte</t>
  </si>
  <si>
    <t>Limpeza de sarjeta e meio-fio</t>
  </si>
  <si>
    <t>Limpeza de vala de drenagem</t>
  </si>
  <si>
    <t>Limpeza de valeta de corte</t>
  </si>
  <si>
    <t>Limpeza e desobstrução de dispositivos de drenagem em OAE</t>
  </si>
  <si>
    <t>Limpeza e desobstrução de drenos de obras de contenção</t>
  </si>
  <si>
    <t>Limpeza e desobstrução mecanizada de bueiros com diâmetro acima de 1,00 até 1,50 m</t>
  </si>
  <si>
    <t>Limpeza e desobstrução mecanizada de bueiros com diâmetro de até 1,00 m</t>
  </si>
  <si>
    <t>Limpeza e enchimento com resina epóxi de fissuras niveladas com abertura máxima de 0,4 mm e profundidade de 20 mm em pavimento de concreto que não atravessam toda a espessura da placa</t>
  </si>
  <si>
    <t>Limpeza e remoção de vegetação junto aos aparelhos de apoio de OAE com o uso de herbicida</t>
  </si>
  <si>
    <t>Limpeza e remoção de vegetação nas juntas de dilatação com o uso de herbicida</t>
  </si>
  <si>
    <t>Limpeza e remoção manual de material retido em terra firme em OAE</t>
  </si>
  <si>
    <t>Limpeza em superfície de concreto com escova de aço</t>
  </si>
  <si>
    <t>Limpeza, serragem e enchimento de fissuras niveladas com abertura entre 0,4 mm e 1,0 mm e profundidade de 25 mm em pavimento de concreto com CAP</t>
  </si>
  <si>
    <t>Limpeza, serragem e enchimento de fissuras niveladas com abertura entre 0,4 mm e 1,0 mm e profundidade de 25 mm em pavimento de concreto com CAP com polímero</t>
  </si>
  <si>
    <t>Limpeza, serragem e enchimento de fissuras niveladas com abertura entre 0,4 mm e 1,0 mm e profundidade de 25 mm em pavimento de concreto com selante elástico a frio</t>
  </si>
  <si>
    <t>Lixamento mecanizado em superfície de concreto</t>
  </si>
  <si>
    <t>Material de base</t>
  </si>
  <si>
    <t>Mistura betuminosa</t>
  </si>
  <si>
    <t>Mistura betuminosa a frio executada em betoneira - faixa C - areia e brita comerciais</t>
  </si>
  <si>
    <t>Poda de árvores com 5,0 m a 7,5 m de altura</t>
  </si>
  <si>
    <t>Poda de árvores com 7,5 m a 10 m de altura</t>
  </si>
  <si>
    <t>Poda de árvores com até 5 m de altura</t>
  </si>
  <si>
    <t>Poda de árvores com mais de 10 m de altura</t>
  </si>
  <si>
    <t>Reassentamento manual de meio-fio com material arrancado da pista</t>
  </si>
  <si>
    <t>Recomposição de camada granular do pavimento com material de jazida</t>
  </si>
  <si>
    <t>Recomposição de erosão em corte ou aterro com material de jazida</t>
  </si>
  <si>
    <t>Recomposição de placa de sinalização</t>
  </si>
  <si>
    <t>Recomposição de revestimento primário com material de jazida</t>
  </si>
  <si>
    <t>Recomposição manual de aterro com material de jazida</t>
  </si>
  <si>
    <t>Recomposição mecanizada de aterro com material de jazida</t>
  </si>
  <si>
    <t>Recomposição parcial de cerca com mourão de concreto - arame</t>
  </si>
  <si>
    <t>Recomposição parcial de cerca com mourão de concreto seção quadrada - mourão - areia e brita comerciais</t>
  </si>
  <si>
    <t>Recomposição parcial de cerca com mourão de concreto seção quadrada - mourão - areia extraída e brita produzida</t>
  </si>
  <si>
    <t>Recomposição parcial de cerca com mourão de concreto seção triangular - mourão - areia e brita comerciais</t>
  </si>
  <si>
    <t>Recomposição parcial de cerca com mourão de concreto seção triangular - mourão - areia extraída e brita comercial</t>
  </si>
  <si>
    <t>Recomposição parcial de cerca com mourão de madeira - arame</t>
  </si>
  <si>
    <t>Recomposição parcial de cerca com mourão de madeira - mourão</t>
  </si>
  <si>
    <t>Recomposição total de cerca com mourão de concreto seção quadrada - areia e brita comerciais</t>
  </si>
  <si>
    <t>Recomposição total de cerca com mourão de concreto seção quadrada - areia extraída e brita produzida</t>
  </si>
  <si>
    <t>Recomposição total de cerca com mourão de concreto seção triangular - areia e brita comerciais</t>
  </si>
  <si>
    <t>Recomposição total de cerca com mourão de concreto seção triangular - areia extraída e brita produzida</t>
  </si>
  <si>
    <t>Recomposição total de cerca com mourão de madeira</t>
  </si>
  <si>
    <t>Reconformação da plataforma</t>
  </si>
  <si>
    <t>Recuperação de desgaste superficial em pavimentos de concreto</t>
  </si>
  <si>
    <t>Regularização de taludes e valas com soquete vibratório</t>
  </si>
  <si>
    <t>Regularização mecânica da faixa de domínio</t>
  </si>
  <si>
    <t>Remendo profundo com imprimação com asfalto diluído - demolição manual</t>
  </si>
  <si>
    <t>Remendo profundo com imprimação com asfalto diluído - demolição mecânica e corte com serra</t>
  </si>
  <si>
    <t>Remendo profundo com imprimação com emulsão asfáltica - demolição manual</t>
  </si>
  <si>
    <t>Remendo profundo com imprimação com emulsão asfáltica - demolição mecânica e corte com serra</t>
  </si>
  <si>
    <t>Remoção de animais de grande porte mortos em rodovia - carga e descarga com guindauto</t>
  </si>
  <si>
    <t>Remoção de animais de pequeno porte mortos em rodovia - carga manual</t>
  </si>
  <si>
    <t>Remoção de emborrachados de pneus em rodovia</t>
  </si>
  <si>
    <t>Remoção de espécimes arbóreos de 20 a 40 m tombados na pista</t>
  </si>
  <si>
    <t>Remoção de espécimes arbóreos de até 20 m tombados na pista</t>
  </si>
  <si>
    <t>Remoção de grãos, agregados e solos derramados na pista em rodovias</t>
  </si>
  <si>
    <t>Remoção de sucatas derramadas em rodovia - cinta com utilização de 100 vezes</t>
  </si>
  <si>
    <t>Remoção de veículos de grande porte incendiados em rodovia - carga e descarga com guindaste - cinta com utilização de 100 vezes</t>
  </si>
  <si>
    <t>Remoção de veículos de grande porte tombados em rodovia - cinta com utilização de 100 vezes</t>
  </si>
  <si>
    <t>Remoção de veículos de médio porte incendiados em rodovia - carga e descarga com guindaste - cinta com utilização de 100 vezes</t>
  </si>
  <si>
    <t>Remoção de veículos de médio porte tombados em rodovia - cinta com utilização de 100 vezes</t>
  </si>
  <si>
    <t>Remoção de veículos de pequeno porte incendiados em rodovia - carga e descarga com guindauto - cinta com utilização de 100 vezes</t>
  </si>
  <si>
    <t>Remoção de veículos de pequeno porte tombados em rodovia - cinta com utilização de 100 vezes</t>
  </si>
  <si>
    <t>Remoção de vestígios de óleo ou graxa na superfície do revestimento do pavimento</t>
  </si>
  <si>
    <t>Remoção de vidros, caixas e engradados derramados na pista em rodovia</t>
  </si>
  <si>
    <t>Remoção manual de barreira em rocha</t>
  </si>
  <si>
    <t>Remoção manual de barreira em solo</t>
  </si>
  <si>
    <t>Remoção manual de camada granular do pavimento</t>
  </si>
  <si>
    <t>Remoção manual de revestimento asfáltico</t>
  </si>
  <si>
    <t>Remoção manual de vegetação daninha</t>
  </si>
  <si>
    <t>Remoção manual de vegetação daninha em frestas</t>
  </si>
  <si>
    <t>Remoção mecanizada de barreira em rocha</t>
  </si>
  <si>
    <t>Remoção mecanizada de barreira em solo</t>
  </si>
  <si>
    <t>Remoção mecanizada de camada granular do pavimento</t>
  </si>
  <si>
    <t>Remoção mecanizada de revestimento asfáltico</t>
  </si>
  <si>
    <t>Reparo localizado com pintura de ligação - demolição mecânica e corte com serra</t>
  </si>
  <si>
    <t>Reparo no interior de placa de pavimento de concreto</t>
  </si>
  <si>
    <t>Roçada com roçadeira costal</t>
  </si>
  <si>
    <t>ha</t>
  </si>
  <si>
    <t>Roçada manual</t>
  </si>
  <si>
    <t>Roçada manual de capim colonião</t>
  </si>
  <si>
    <t>Roçada mecanizada com roçadeira articulada</t>
  </si>
  <si>
    <t>Roçada mecanizada com roçadeira de arraste</t>
  </si>
  <si>
    <t>Selagem de trincas mecanizada em pavimento flexível com emulsão - areia comercial</t>
  </si>
  <si>
    <t>Selagem superficial de fissuras com adesivo estrutural à base de resina epóxi de alta viscosidade, inclusive limpeza superficial - fornecimento e aplicação</t>
  </si>
  <si>
    <t>Solo brita para base de remendo profundo - brita comercial</t>
  </si>
  <si>
    <t>Solo melhorado com cimento para base de remendo profundo</t>
  </si>
  <si>
    <t>Solo para base de remendo profundo</t>
  </si>
  <si>
    <t>Substituição de balizador - areia e brita comerciais</t>
  </si>
  <si>
    <t>Substituição de balizador - areia extraída e brita produzida</t>
  </si>
  <si>
    <t>Substituição de cartucho de absorção de energia tipo A - fornecimento e instalação, e reposicionamento do amortecedor retrátil</t>
  </si>
  <si>
    <t>Substituição de cartucho de absorção de energia tipo B - fornecimento, instalação e reposicionamento do amortecedor retrátil</t>
  </si>
  <si>
    <t>Tapa buraco com pintura de ligação - demolição com serra corta piso</t>
  </si>
  <si>
    <t>Tapa buraco com pintura de ligação - demolição manual</t>
  </si>
  <si>
    <t>Tela de proteção para roçada em tubo galvanizado 4,0 X 1,5 m - confecção</t>
  </si>
  <si>
    <t>Tratamento de fissuras do tipo rendilhado em pavimentos de concreto</t>
  </si>
  <si>
    <t>Tratamento de fissuras transversais com abertura maior que 1,0 mm em pavimentos de concreto</t>
  </si>
  <si>
    <t>Trituração de galhos e troncos com diâmetro de até 350 mm</t>
  </si>
  <si>
    <t>Balizador cônico refletivo em polietileno semiflexível de 114 x 11 x 40 cm - utilização de 150 ciclos - fornecimento, 01 implantação e 01 retirada diária</t>
  </si>
  <si>
    <t>un.dia</t>
  </si>
  <si>
    <t>Balizador de concreto - areia e brita comerciais - fornecimento e implantação</t>
  </si>
  <si>
    <t>Balizador de concreto - areia extraída e brita produzida - fornecimento e implantação</t>
  </si>
  <si>
    <t>Barreira de sinalização tipo I de direcionamento ou bloqueio - confecção</t>
  </si>
  <si>
    <t>Barreira de sinalização tipo I de direcionamento ou bloqueio - utilização de 150 ciclos - fornecimento, 01 implantação e 01 retirada diária</t>
  </si>
  <si>
    <t>Barreira de sinalização tipo I de direcionamento ou bloqueio contínua - confecção</t>
  </si>
  <si>
    <t>Barreira de sinalização tipo I de direcionamento ou bloqueio contínua - utilização de 150 ciclos - fornecimento, 01 implantação e 01 retirada diária</t>
  </si>
  <si>
    <t>m.dia</t>
  </si>
  <si>
    <t>Barreira de sinalização tipo II de direcionamento ou bloqueio - confecção</t>
  </si>
  <si>
    <t>Barreira de sinalização tipo II de direcionamento ou bloqueio - utilização de 150 ciclos - fornecimento, 01 implantação e 01 retirada diária</t>
  </si>
  <si>
    <t>Barreira de sinalização tipo III de direcionamento ou bloqueio - confecção</t>
  </si>
  <si>
    <t>Barreira de sinalização tipo III de direcionamento ou bloqueio - utilização de 150 ciclos - fornecimento, 01 implantação e 01 retirada diária</t>
  </si>
  <si>
    <t>Barreira plástica articulável modular 240 x 100 cm na cor amarela - utilização de 600 ciclos - fornecimento, 01 implantação e 01 retirada diária</t>
  </si>
  <si>
    <t>Barreira plástica monobloco para canalização de trânsito - 101 x 50 x 55 cm - utilização de 600 ciclos - fornecimento, 01 implantação e 01 retirada diária</t>
  </si>
  <si>
    <t>Barreira plástica para canalização de trânsito - 60 x 45 x 60 cm - utilização de 600 ciclos - fornecimento, 01 implantação e 01 retirada diária</t>
  </si>
  <si>
    <t>Cavalete em perfil metálico para placa de sinalização - 1,00 m x 1,00 m - confecção</t>
  </si>
  <si>
    <t>Cavalete em polietileno zebrado com faixa refletiva - H = 1,00 m - utilização de 600 ciclos - fornecimento, 01 implantação e 01 retirada diária</t>
  </si>
  <si>
    <t>Cavalete em polietileno zebrado com faixa refletiva e com sinalizador a LED com bateria - H = 1,00 m - utilização de 600 ciclos - fornecimento, 01 implantação e 01 retirada diária</t>
  </si>
  <si>
    <t>Cilindro canalizador de tráfego com base quadrada de 111 x 56 x 56 cm - utilização de 600 ciclos - fornecimento, 01 implantação e 01 retirada diária</t>
  </si>
  <si>
    <t>Cilindro flexível delimitador de tráfego com duas faixas refletivas e chumbador - D = 20 cm e H = 80 cm</t>
  </si>
  <si>
    <t>Cone plástico para canalização de trânsito - utilização de 150 ciclos - fornecimento, 01 implantação e 01 retirada diária</t>
  </si>
  <si>
    <t>Dispositivo de direcionamento ou bloqueio tipo tapume - confecção</t>
  </si>
  <si>
    <t>Dispositivo de direcionamento ou bloqueio tipo tapume - utilização de 150 ciclos - fornecimento, 01 implantação e 01 retirada diária</t>
  </si>
  <si>
    <t>m².dia</t>
  </si>
  <si>
    <t>Dispositivo de direcionamento ou bloqueio tipo tela plástica com suporte fixo - confecção</t>
  </si>
  <si>
    <t>Dispositivo de direcionamento ou bloqueio tipo tela plástica com suporte fixo - utilização de 150 ciclos - fornecimento, 01 implantação e 01 retirada diária</t>
  </si>
  <si>
    <t>Dispositivo de direcionamento ou bloqueio tipo tela plástica com suporte móvel afixado em bloco de concreto - confecção</t>
  </si>
  <si>
    <t>Dispositivo de direcionamento ou bloqueio tipo tela plástica com suporte móvel afixado em bloco de concreto - utilização de 150 ciclos - fornecimento, 01 implantação e 01 retirada diária</t>
  </si>
  <si>
    <t>Fabricação de balizador de concreto - seção circular de 10 cm - areia e brita comerciais</t>
  </si>
  <si>
    <t>Fabricação de balizador de concreto - seção circular de 10 cm - areia extraída e brita produzida</t>
  </si>
  <si>
    <t>Fita zebrada para dispositivos de canalização de trânsito - fornecimento, implantação e retirada</t>
  </si>
  <si>
    <t>Laminado elastoplástico para sinalização horizontal - espessura de 1,5 mm - fornecimento e implantação</t>
  </si>
  <si>
    <t>Luz de advertência e bateria para dispositivos de sinalização - utilização de 200 ciclos - fornecimento, 01 implantação e 01 retirada diária</t>
  </si>
  <si>
    <t>Manutenção/recomposição de sinalização - pintura de faixa com tinta acrílica - espessura de 0,4 mm</t>
  </si>
  <si>
    <t>Manutenção/recomposição de sinalização - pintura de faixa com tinta acrílica - espessura de 0,6 mm</t>
  </si>
  <si>
    <t>Manutenção/recomposição de sinalização - pintura de faixa com tinta acrílica emulsionada em água - espessura de 0,3 mm</t>
  </si>
  <si>
    <t>Manutenção/recomposição de sinalização - pintura de faixa com tinta acrílica emulsionada em água - espessura de 0,4 mm</t>
  </si>
  <si>
    <t>Manutenção/recomposição de sinalização - pintura de faixa com tinta acrílica emulsionada em água - espessura de 0,5 mm</t>
  </si>
  <si>
    <t>Operação de sinalização por bandeirola de tecido ou com placa metálica</t>
  </si>
  <si>
    <t>Painel com seta luminosa montado em chassi de caminhão com prancha</t>
  </si>
  <si>
    <t>Painel com seta luminosa montado em chassi de caminhão com prancha e amortecedor retrátil</t>
  </si>
  <si>
    <t>Painel de mensagens variáveis, portátil móvel, LED, com banco fotovoltaico de energia e montado em chassi com engate</t>
  </si>
  <si>
    <t>Pintura de faixa com plástico a frio bicomponente à base de resinas metacrílicas por dispersão (estrutura)</t>
  </si>
  <si>
    <t>Pintura de faixa com plástico a frio bicomponente à base de resinas metacrílicas por extrusão (alto relevo)</t>
  </si>
  <si>
    <t>Pintura de faixa com plástico a frio bicomponente à base de resinas metacrílicas por extrusão (plano) - espessura de 1,5 mm</t>
  </si>
  <si>
    <t>Pintura de faixa com plástico a frio bicomponente à base de resinas metacrílicas por extrusão (plano) - espessura de 3,0 mm</t>
  </si>
  <si>
    <t>Pintura de faixa com plástico a frio tricomponente à base de resinas metacrílicas por aspersão - espessura de 0,6 mm</t>
  </si>
  <si>
    <t>Pintura de faixa com termoplástico em alto relevo tipo I por extrusão - relevo duplo com base</t>
  </si>
  <si>
    <t>Pintura de faixa com termoplástico em alto relevo tipo II por extrusão - relevo simples ranhurado com base</t>
  </si>
  <si>
    <t>Pintura de faixa com termoplástico em alto relevo tipo III por extrusão - relevo simples com base</t>
  </si>
  <si>
    <t>Pintura de faixa com termoplástico em alto relevo tipo IV por extrusão - relevo simples sem base</t>
  </si>
  <si>
    <t>Pintura de faixa com termoplástico em alto relevo tipo V por extrusão - relevo multipontos sem base (gotas)</t>
  </si>
  <si>
    <t>Pintura de faixa com termoplástico em alto relevo tipo VI por extrusão - relevo multipontos sem base (calotas)</t>
  </si>
  <si>
    <t>Pintura de faixa com termoplástico por aspersão - espessura de 1,5 mm</t>
  </si>
  <si>
    <t>Pintura de faixa com tinta acrílica - espessura de 0,4 mm</t>
  </si>
  <si>
    <t>Pintura de faixa com tinta acrílica - espessura de 0,6 mm</t>
  </si>
  <si>
    <t>Pintura de faixa com tinta acrílica emulsionada em água - espessura de 0,3 mm</t>
  </si>
  <si>
    <t>Pintura de faixa com tinta acrílica emulsionada em água - espessura de 0,4 mm</t>
  </si>
  <si>
    <t>Pintura de faixa com tinta acrílica emulsionada em água - espessura de 0,5 mm</t>
  </si>
  <si>
    <t>Pintura de setas e zebrados com termoplástico por aspersão - espessura de 1,5 mm</t>
  </si>
  <si>
    <t>Pintura de setas e zebrados com termoplástico por extrusão - espessura de 3,0 mm</t>
  </si>
  <si>
    <t>Pintura de setas e zebrados com tinta acrílica - espessura de 0,4 mm</t>
  </si>
  <si>
    <t>Pintura de setas e zebrados com tinta acrílica - espessura de 0,6 mm</t>
  </si>
  <si>
    <t>Pintura de setas e zebrados com tinta acrílica emulsionada em água - espessura de 0,3 mm</t>
  </si>
  <si>
    <t>Pintura de setas e zebrados com tinta acrílica emulsionada em água - espessura de 0,4 mm</t>
  </si>
  <si>
    <t>Pintura de setas e zebrados com tinta acrílica emulsionada em água - espessura de 0,5 mm</t>
  </si>
  <si>
    <t>Pintura eletrostática a pó com tinta poliéster em chapa de aço</t>
  </si>
  <si>
    <t>Placa de advertência em aço, lado de 0,60 m - película retrorrefletiva tipo I + SI - fornecimento e implantação</t>
  </si>
  <si>
    <t>Placa de advertência em aço, lado de 0,80 m - película retrorrefletiva tipo I + SI - fornecimento e implantação</t>
  </si>
  <si>
    <t>Placa de advertência em aço, lado de 1,00 m - película retrorrefletiva tipo I + SI - fornecimento e implantação</t>
  </si>
  <si>
    <t>Placa de advertência em aço, lado de 1,20 m - película retrorrefletiva tipo III + SI - fornecimento e implantação</t>
  </si>
  <si>
    <t>Placa de advertência em fibra, lado de 0,60 m - película retrorrefletiva tipo I + SI - fornecimento e implantação</t>
  </si>
  <si>
    <t>Placa de advertência em fibra, lado de 0,80 m - película retrorrefletiva tipo I + SI - fornecimento e implantação</t>
  </si>
  <si>
    <t>Placa de advertência em fibra, lado de 1,00 m - película retrorrefletiva tipo I + SI - fornecimento e implantação</t>
  </si>
  <si>
    <t>Placa de advertência em fibra, lado de 1,20 m - película retrorrefletiva tipo III + SI - fornecimento e implantação</t>
  </si>
  <si>
    <t>Placa de advertência para sinalização de obras montada em suporte metálico móvel, lado 1,00 m - utilização de 600 ciclos - fornecimento, 01 implantação e 01 retirada diária</t>
  </si>
  <si>
    <t>Placa de marco quilométrico em aço - 0,60 x 0,865 m - película retrorrefletiva tipo I + I - fornecimento e implantação</t>
  </si>
  <si>
    <t>Placa de marco quilométrico em aço - 0,70 x 1,00 m - película retrorrefletiva tipo I + III - fornecimento e implantação</t>
  </si>
  <si>
    <t>Placa de marco quilométrico em fibra - 0,60 x 0,865 m - película retrorrefletiva tipo I + I - fornecimento e implantação</t>
  </si>
  <si>
    <t>Placa de marco quilométrico em fibra - 0,70 x 1,00 m - película retrorrefletiva tipo I + III - fornecimento e implantação</t>
  </si>
  <si>
    <t>Placa de regulamentação em aço D = 0,60 m - película retrorrefletiva tipo I + SI - fornecimento e implantação</t>
  </si>
  <si>
    <t>Placa de regulamentação em aço D = 0,80 m - película retrorrefletiva tipo I + SI - fornecimento e implantação</t>
  </si>
  <si>
    <t>Placa de regulamentação em aço D = 1,00 m - película retrorrefletiva tipo I + SI - fornecimento e implantação</t>
  </si>
  <si>
    <t>Placa de regulamentação em aço D = 1,20 m - película retrorrefletiva tipo III + SI - fornecimento e implantação</t>
  </si>
  <si>
    <t>Placa de regulamentação em aço, R1 lado 0,248 m - película retrorrefletiva tipo I + SI - fornecimento e implantação</t>
  </si>
  <si>
    <t>Placa de regulamentação em aço, R1 lado 0,331 m - película retrorrefletiva tipo I + SI - fornecimento e implantação</t>
  </si>
  <si>
    <t>Placa de regulamentação em aço, R1 lado 0,414 m - película retrorrefletiva tipo I + SI - fornecimento e implantação</t>
  </si>
  <si>
    <t>Placa de regulamentação em aço, R1 lado 0,497 m - película retrorrefletiva tipo III + SI - fornecimento e implantação</t>
  </si>
  <si>
    <t>Placa de regulamentação em aço, R2 lado 0,60 m - película retrorrefletiva tipo I + SI - fornecimento e implantação</t>
  </si>
  <si>
    <t>Placa de regulamentação em aço, R2 lado 0,80 m - película retrorrefletiva tipo I + SI - fornecimento e implantação</t>
  </si>
  <si>
    <t>Placa de regulamentação em aço, R2 lado 1,00 m - película retrorrefletiva tipo I + SI - fornecimento e implantação</t>
  </si>
  <si>
    <t>Placa de regulamentação em aço, R2 lado 1,20 m - película retrorrefletiva tipo III + SI - fornecimento e implantação</t>
  </si>
  <si>
    <t>Placa de regulamentação em fibra, D = 0,60 m - película retrorrefletiva tipo I + SI - fornecimento e implantação</t>
  </si>
  <si>
    <t>Placa de regulamentação em fibra, D = 0,80 m - película retrorrefletiva tipo I + SI - fornecimento e implantação</t>
  </si>
  <si>
    <t>Placa de regulamentação em fibra, D = 1,00 m - película retrorrefletiva tipo I + SI - fornecimento e implantação</t>
  </si>
  <si>
    <t>Placa de regulamentação em fibra, D = 1,20 m - película retrorrefletiva tipo III + SI - fornecimento e implantação</t>
  </si>
  <si>
    <t>Placa de regulamentação em fibra, R1 lado 0,248 m - película retrorrefletiva tipo I + SI - fornecimento e implantação</t>
  </si>
  <si>
    <t>Placa de regulamentação em fibra, R1 lado 0,331 m - película retrorrefletiva tipo I + SI - fornecimento e implantação</t>
  </si>
  <si>
    <t>Placa de regulamentação em fibra, R1 lado 0,414 m - película retrorrefletiva tipo I + SI - fornecimento e implantação</t>
  </si>
  <si>
    <t>Placa de regulamentação em fibra, R1 lado 0,497 m - película retrorrefletiva tipo III + SI - fornecimento e implantação</t>
  </si>
  <si>
    <t>Placa de regulamentação em fibra, R2 lado 0,60 m - película retrorrefletiva tipo I + SI - fornecimento e implantação</t>
  </si>
  <si>
    <t>Placa de regulamentação em fibra, R2 lado 0,80 m - película retrorrefletiva tipo I + SI - fornecimento e implantação</t>
  </si>
  <si>
    <t>Placa de regulamentação em fibra, R2 lado 1,00 m - película retrorrefletiva tipo I + SI - fornecimento e implantação</t>
  </si>
  <si>
    <t>Placa de regulamentação em fibra, R2 lado 1,20 m - película retrorrefletiva tipo I + SI - fornecimento e implantação</t>
  </si>
  <si>
    <t>Placa de regulamentação para sinalização de obras montada em suporte metálico móvel - D = 1,00 m - utilização de 600 ciclos - fornecimento, 01 implantação e 01 retirada diária</t>
  </si>
  <si>
    <t>Placa de regulamentação para sinalização de obras montada em suporte metálico móvel, R1 lado 0,414 m - utilização de 600 ciclos - fornecimento, 01 implantação e 01 retirada diária</t>
  </si>
  <si>
    <t>Placa de regulamentação para sinalização de obras montada em suporte metálico móvel, R2 lado 1,00 m - utilização de 600 ciclos - fornecimento, 01 implantação e 01 retirada diária</t>
  </si>
  <si>
    <t>Placa delineador em aço - 0,30 x 0,90 m - película retrorrefletiva tipo I + IV - fornecimento e implantação</t>
  </si>
  <si>
    <t>Placa delineador em aço - 0,50 x 0,60 m - película retrorrefletiva tipo I + IV - fornecimento e implantação</t>
  </si>
  <si>
    <t>Placa delineador em fibra - 0,30 x 0,90 m - película retrorrefletiva tipo I + IV - fornecimento e implantação</t>
  </si>
  <si>
    <t>Placa delineador em fibra - 0,50 x 0,60 m - película retrorrefletiva tipo I + IV - fornecimento e implantação</t>
  </si>
  <si>
    <t>Placa em aço - 2,00 x 1,00 m - película retrorrefletiva tipo I + I - fornecimento e implantação</t>
  </si>
  <si>
    <t>Placa em aço - 2,00 x 1,00 m - película retrorrefletiva tipo I + III - fornecimento e implantação</t>
  </si>
  <si>
    <t>Placa em aço - 2,00 x 1,00 m - película retrorrefletiva tipo I + X - fornecimento e implantação</t>
  </si>
  <si>
    <t>Placa em aço - 2,00 x 1,00 m - película retrorrefletiva tipo III + III - fornecimento e implantação</t>
  </si>
  <si>
    <t>Placa em aço - 2,00 x 1,00 m - película retrorrefletiva tipo III + X - fornecimento e implantação</t>
  </si>
  <si>
    <t>Placa em aço - 3,00 x 1,50 m - película retrorrefletiva tipo I + I - fornecimento e implantação</t>
  </si>
  <si>
    <t>Placa em aço - 3,00 x 1,50 m - película retrorrefletiva tipo I + III - fornecimento e implantação</t>
  </si>
  <si>
    <t>Placa em aço - 3,00 x 1,50 m - película retrorrefletiva tipo I + X - fornecimento e implantação</t>
  </si>
  <si>
    <t>Placa em aço - 3,00 x 1,50 m - película retrorrefletiva tipo III + III - fornecimento e implantação</t>
  </si>
  <si>
    <t>Placa em aço - 3,00 x 1,50 m - película retrorrefletiva tipo III + X - fornecimento e implantação</t>
  </si>
  <si>
    <t>Placa em aço - 3,00 x 2,00 m - película retrorrefletiva tipo I + I - fornecimento e implantação</t>
  </si>
  <si>
    <t>Placa em aço - 3,00 x 2,00 m - película retrorrefletiva tipo I + III - fornecimento e implantação</t>
  </si>
  <si>
    <t>Placa em aço - 3,00 x 2,00 m - película retrorrefletiva tipo I + X - fornecimento e implantação</t>
  </si>
  <si>
    <t>Placa em aço - 3,00 x 2,00 m - película retrorrefletiva tipo III + III - fornecimento e implantação</t>
  </si>
  <si>
    <t>Placa em aço - 3,00 x 2,00 m - película retrorrefletiva tipo III + X - fornecimento e implantação</t>
  </si>
  <si>
    <t>Placa em aço - 4,00 x 2,00 m - película retrorrefletiva tipo I + I - fornecimento e implantação</t>
  </si>
  <si>
    <t>Placa em aço - 4,00 x 2,00 m - película retrorrefletiva tipo I + III - fornecimento e implantação</t>
  </si>
  <si>
    <t>Placa em aço - 4,00 x 2,00 m - película retrorrefletiva tipo I + X - fornecimento e implantação</t>
  </si>
  <si>
    <t>Placa em aço - 4,00 x 2,00 m - película retrorrefletiva tipo III + III - fornecimento e implantação</t>
  </si>
  <si>
    <t>Placa em aço - 4,00 x 2,00 m - película retrorrefletiva tipo III + X - fornecimento e implantação</t>
  </si>
  <si>
    <t>Placa em aço - 4,00 x 3,00 m - película retrorrefletiva tipo I + I - fornecimento e implantação</t>
  </si>
  <si>
    <t>Placa em aço - 4,00 x 3,00 m - película retrorrefletiva tipo I + III - fornecimento e implantação</t>
  </si>
  <si>
    <t>Placa em aço - 4,00 x 3,00 m - película retrorrefletiva tipo I + X - fornecimento e implantação</t>
  </si>
  <si>
    <t>Placa em aço - 4,00 x 3,00 m - película retrorrefletiva tipo III + III - fornecimento e implantação</t>
  </si>
  <si>
    <t>Placa em aço - 4,00 x 3,00 m - película retrorrefletiva tipo III + X - fornecimento e implantação</t>
  </si>
  <si>
    <t>Placa em aço - película I + I - chapa recuperada - fornecimento e implantação</t>
  </si>
  <si>
    <t>Placa em aço - película I + I - fornecimento e implantação</t>
  </si>
  <si>
    <t>Placa em aço - película I + III - chapa recuperada - fornecimento e implantação</t>
  </si>
  <si>
    <t>Placa em aço - película I + III - fornecimento e implantação</t>
  </si>
  <si>
    <t>Placa em aço - película III + III - chapa recuperada - fornecimento e implantação</t>
  </si>
  <si>
    <t>Placa em aço - película III + III - fornecimento e implantação</t>
  </si>
  <si>
    <t>Placa em aço nº 16 galvanizado com película retrorrefletiva tipo I + I - chapa recuperada - confecção</t>
  </si>
  <si>
    <t>Placa em aço nº 16 galvanizado com película retrorrefletiva tipo I + I - confecção</t>
  </si>
  <si>
    <t>Placa em aço nº 16 galvanizado com película retrorrefletiva tipo I + III - chapa recuperada - confecção</t>
  </si>
  <si>
    <t>Placa em aço nº 16 galvanizado com película retrorrefletiva tipo I + III - confecção</t>
  </si>
  <si>
    <t>Placa em aço nº 16 galvanizado com película retrorrefletiva tipo I + IV - confecção</t>
  </si>
  <si>
    <t>Placa em aço nº 16 galvanizado com película retrorrefletiva tipo I + SI - confecção</t>
  </si>
  <si>
    <t>Placa em aço nº 16 galvanizado com película retrorrefletiva tipo I + X - confecção</t>
  </si>
  <si>
    <t>Placa em aço nº 16 galvanizado com película retrorrefletiva tipo III + III - chapa recuperada - confecção</t>
  </si>
  <si>
    <t>Placa em aço nº 16 galvanizado com película retrorrefletiva tipo III + III - confecção</t>
  </si>
  <si>
    <t>Placa em aço nº 16 galvanizado com película retrorrefletiva tipo III + SI - confecção</t>
  </si>
  <si>
    <t>Placa em aço nº 16 galvanizado com película retrorrefletiva tipo III + X - confecção</t>
  </si>
  <si>
    <t>Placa em aço, modulada - 2,00 x 1,00 m - película retrorrefletiva tipo I + I - fornecimento e implantação</t>
  </si>
  <si>
    <t>Placa em aço, modulada - 2,00 x 1,00 m - película retrorrefletiva tipo I + III - fornecimento e implantação</t>
  </si>
  <si>
    <t>Placa em aço, modulada - 2,00 x 1,00 m - película retrorrefletiva tipo III + III - fornecimento e implantação</t>
  </si>
  <si>
    <t>Placa em aço, modulada - 3,00 x 1,50 m - película retrorrefletiva tipo I + I - fornecimento e implantação</t>
  </si>
  <si>
    <t>Placa em aço, modulada - 3,00 x 1,50 m - película retrorrefletiva tipo I + III - fornecimento e implantação</t>
  </si>
  <si>
    <t>Placa em aço, modulada - 3,00 x 1,50 m - película retrorrefletiva tipo III + III - fornecimento e implantação</t>
  </si>
  <si>
    <t>Placa em aço, modulada - 3,00 x 2,00 m - película retrorrefletiva tipo I + I - fornecimento e implantação</t>
  </si>
  <si>
    <t>Placa em aço, modulada - 3,00 x 2,00 m - película retrorrefletiva tipo I + III - fornecimento e implantação</t>
  </si>
  <si>
    <t>Placa em aço, modulada - 3,00 x 2,00 m - película retrorrefletiva tipo III + III - fornecimento e implantação</t>
  </si>
  <si>
    <t>Placa em aço, modulada - 4,00 x 2,00 m - película retrorrefletiva tipo I + I - fornecimento e implantação</t>
  </si>
  <si>
    <t>Placa em aço, modulada - 4,00 x 2,00 m - película retrorrefletiva tipo I + III - fornecimento e implantação</t>
  </si>
  <si>
    <t>Placa em aço, modulada - 4,00 x 2,00 m - película retrorrefletiva tipo III + III - fornecimento e implantação</t>
  </si>
  <si>
    <t>Placa em aço, modulada - 4,00 x 3,00 m - película retrorrefletiva tipo I + I - fornecimento e implantação</t>
  </si>
  <si>
    <t>Placa em aço, modulada - 4,00 x 3,00 m - película retrorrefletiva tipo I + III - fornecimento e implantação</t>
  </si>
  <si>
    <t>Placa em aço, modulada - 4,00 x 3,00 m - película retrorrefletiva tipo III + III - fornecimento e implantação</t>
  </si>
  <si>
    <t>Placa em aço, modulada - acima de 2 m² - película I + I - fornecimento e implantação</t>
  </si>
  <si>
    <t>Placa em aço, modulada - acima de 2 m² - película I + III - fornecimento e implantação</t>
  </si>
  <si>
    <t>Placa em aço, modulada - acima de 2 m² - película III + III - fornecimento e implantação</t>
  </si>
  <si>
    <t>Placa em alumínio composto de 3 mm, modulada, aérea, com película retrorrefletiva tipo I + III - confecção</t>
  </si>
  <si>
    <t>Placa em alumínio composto de 3 mm, modulada, aérea, com película retrorrefletiva tipo III + III - confecção</t>
  </si>
  <si>
    <t>Placa em alumínio composto de 3 mm, modulada, aérea, com película retrorrefletiva tipo III + X - confecção</t>
  </si>
  <si>
    <t>Placa em alumínio composto de 3 mm, modulada, aérea, com película retrorrefletiva tipo X + SI - confecção</t>
  </si>
  <si>
    <t>Placa em alumínio composto, espessura de 3,0 mm, modulada, aérea - película retrorrefletiva tipo I + III - fornecimento e implantação</t>
  </si>
  <si>
    <t>Placa em alumínio composto, espessura de 3,0 mm, modulada, aérea - película retrorrefletiva tipo III + III - fornecimento e implantação</t>
  </si>
  <si>
    <t>Placa em alumínio composto, espessura de 3,0 mm, modulada, aérea - película retrorrefletiva tipo III + X - fornecimento e implantação</t>
  </si>
  <si>
    <t>Placa em alumínio composto, espessura de 3,0 mm, modulada, aérea - película retrorrefletiva tipo X + SI - fornecimento e implantação</t>
  </si>
  <si>
    <t>Placa em alumínio, espessura de 1,5 mm, modulada, aérea - película retrorrefletiva tipo I + III - fornecimento e implantação</t>
  </si>
  <si>
    <t>Placa em alumínio, espessura de 1,5 mm, modulada, aérea - película retrorrefletiva tipo III + III - fornecimento e implantação</t>
  </si>
  <si>
    <t>Placa em alumínio, espessura de 1,5 mm, modulada, aérea - película retrorrefletiva tipo III + X - fornecimento e implantação</t>
  </si>
  <si>
    <t>Placa em alumínio, espessura de 1,5 mm, modulada, aérea, com película retrorrefletiva tipo I + III - confecção</t>
  </si>
  <si>
    <t>Placa em alumínio, espessura de 1,5 mm, modulada, aérea, com película retrorrefletiva tipo III + III - confecção</t>
  </si>
  <si>
    <t>Placa em alumínio, espessura de 1,5 mm, modulada, aérea, com película retrorrefletiva tipo III + X - confecção</t>
  </si>
  <si>
    <t>Placa em chapa de poliéster reforçada com fibra de vidro com película retrorrefletiva tipo I + I - confecção</t>
  </si>
  <si>
    <t>Placa em chapa de poliéster reforçada com fibra de vidro com película retrorrefletiva tipo I + III - confecção</t>
  </si>
  <si>
    <t>Placa em chapa de poliéster reforçada com fibra de vidro com película retrorrefletiva tipo I + IV - confecção</t>
  </si>
  <si>
    <t>Placa em chapa de poliéster reforçada com fibra de vidro com película retrorrefletiva tipo I + SI - confecção</t>
  </si>
  <si>
    <t>Placa em chapa de poliéster reforçada com fibra de vidro com película retrorrefletiva tipo III + III - confecção</t>
  </si>
  <si>
    <t>Placa em chapa de poliéster reforçada com fibra de vidro com película retrorrefletiva tipo III + SI - confecção</t>
  </si>
  <si>
    <t>Placa em fibra - 2,00 x 1,00 m - película retrorrefletiva tipo I + I - fornecimento e implantação</t>
  </si>
  <si>
    <t>Placa em fibra - 2,00 x 1,00 m - película retrorrefletiva tipo I + III - fornecimento e implantação</t>
  </si>
  <si>
    <t>Placa em fibra - 2,00 x 1,00 m - película retrorrefletiva tipo III + III - fornecimento e implantação</t>
  </si>
  <si>
    <t>Placa em fibra - 3,00 x 1,50 m - película retrorrefletiva tipo I + I - fornecimento e implantação</t>
  </si>
  <si>
    <t>Placa em fibra - 3,00 x 1,50 m - película retrorrefletiva tipo I + III - fornecimento e implantação</t>
  </si>
  <si>
    <t>Placa em fibra - 3,00 x 1,50 m - película retrorrefletiva tipo III + III - fornecimento e implantação</t>
  </si>
  <si>
    <t>Placa em fibra - 3,00 x 2,00 m - película retrorrefletiva tipo I + I - fornecimento e implantação</t>
  </si>
  <si>
    <t>Placa em fibra - 3,00 x 2,00 m - película retrorrefletiva tipo I + III - fornecimento e implantação</t>
  </si>
  <si>
    <t>Placa em fibra - 3,00 x 2,00 m - película retrorrefletiva tipo III + III - fornecimento e implantação</t>
  </si>
  <si>
    <t>Placa em fibra - 4,00 x 2,00 m - película retrorrefletiva tipo I + I - fornecimento e implantação</t>
  </si>
  <si>
    <t>Placa em fibra - 4,00 x 2,00 m - película retrorrefletiva tipo I + III - fornecimento e implantação</t>
  </si>
  <si>
    <t>Placa em fibra - 4,00 x 2,00 m - película retrorrefletiva tipo III + III - fornecimento e implantação</t>
  </si>
  <si>
    <t>Placa em fibra - 4,00 x 3,00 m - película retrorrefletiva tipo I + I - fornecimento e implantação</t>
  </si>
  <si>
    <t>Placa em fibra - 4,00 x 3,00 m - película retrorrefletiva tipo I + III - fornecimento e implantação</t>
  </si>
  <si>
    <t>Placa em fibra - 4,00 x 3,00 m - película retrorrefletiva tipo III + III - fornecimento e implantação</t>
  </si>
  <si>
    <t>Placa em fibra - película I + I - fornecimento e implantação</t>
  </si>
  <si>
    <t>Placa em fibra - película I + III - fornecimento e implantação</t>
  </si>
  <si>
    <t>Placa em fibra - película III + III - fornecimento e implantação</t>
  </si>
  <si>
    <t>Placa em fibra, modulada, aérea - película retrorrefletiva tipo I + III - fornecimento e implantação</t>
  </si>
  <si>
    <t>Placa em fibra, modulada, aérea - película retrorrefletiva tipo III + III - fornecimento e implantação</t>
  </si>
  <si>
    <t>Placa em fibra, modulada, aérea - película retrorrefletiva tipo III + X - fornecimento e implantação</t>
  </si>
  <si>
    <t>Placa modulada em aço nº 18 galvanizado com película retrorrefletiva tipo I + I - confecção</t>
  </si>
  <si>
    <t>Placa modulada em aço nº 18 galvanizado com película retrorrefletiva tipo I + III - confecção</t>
  </si>
  <si>
    <t>Placa modulada em aço nº 18 galvanizado com película retrorrefletiva tipo III + III - confecção</t>
  </si>
  <si>
    <t>Placa modulada em chapa de poliéster reforçada com fibra de vidro, aérea, com película retrorrefletiva tipo I + III - confecção</t>
  </si>
  <si>
    <t>Placa modulada em chapa de poliéster reforçada com fibra de vidro, aérea, com película retrorrefletiva tipo III + III - confecção</t>
  </si>
  <si>
    <t>Placa modulada em chapa de poliéster reforçada com fibra de vidro, aérea, com película retrorrefletiva tipo III + X - confecção</t>
  </si>
  <si>
    <t>Placa para sinalização de obras montada em cavalete metálico - 1,00 x 1,00 m - utilização de 600 ciclos - fornecimento, 01 implantação e 01 retirada diária</t>
  </si>
  <si>
    <t>Pórtico metálico com vão de 15,9 m, vento de 35 m/s e área de exposição de até 23,85 m² - fornecimento e implantação - areia e brita comerciais</t>
  </si>
  <si>
    <t>Pórtico metálico com vão de 15,9 m, vento de 35 m/s e área de exposição de até 23,85 m² - fornecimento e implantação - areia extraída e brita produzida</t>
  </si>
  <si>
    <t>Pórtico metálico com vão de 15,9 m, vento de 40 m/s e área de exposição de até 23,85 m² - fornecimento e implantação - areia e brita comerciais</t>
  </si>
  <si>
    <t>Pórtico metálico com vão de 15,9 m, vento de 40 m/s e área de exposição de até 23,85 m² - fornecimento e implantação - areia extraída e brita produzida</t>
  </si>
  <si>
    <t>Pórtico metálico com vão de 15,9 m, vento de 45 m/s e área de exposição de até 23,85 m² - fornecimento e implantação - areia e brita comerciais</t>
  </si>
  <si>
    <t>Pórtico metálico com vão de 15,9 m, vento de 45 m/s e área de exposição de até 23,85 m² - fornecimento e implantação - areia extraída e brita produzida</t>
  </si>
  <si>
    <t>Recuperação de chapa em aço para placa de sinalização</t>
  </si>
  <si>
    <t>Remoção da estrutura de pórtico metálico</t>
  </si>
  <si>
    <t>Remoção da estrutura de semipórtico duplo metálico</t>
  </si>
  <si>
    <t>Remoção da estrutura de semipórtico metálico</t>
  </si>
  <si>
    <t>Remoção de placa de sinalização</t>
  </si>
  <si>
    <t>Remoção de sinalização horizontal com maçarico</t>
  </si>
  <si>
    <t>Remoção de sinalização horizontal por fresagem</t>
  </si>
  <si>
    <t>Remoção de sinalização horizontal tipo pintura acrílica por jateamento abrasivo úmido com vidro - utilização de 3 vezes</t>
  </si>
  <si>
    <t>Semáforo móvel com 3 lentes D = 200 mm</t>
  </si>
  <si>
    <t>Semipórtico duplo metálico com vão de 2 x 8,3 m, vento de 35 m/s e área de exposição de até 2 x 12,45 m² - fornecimento e implantação - areia e brita comerciais</t>
  </si>
  <si>
    <t>Semipórtico duplo metálico com vão de 2 x 8,3 m, vento de 35 m/s e área de exposição de até 2 x 12,45 m² - fornecimento e implantação - areia extraída e brita produzida</t>
  </si>
  <si>
    <t>Semipórtico duplo metálico com vão de 2 x 8,3 m, vento de 40 m/s e área de exposição de até 2 x 12,45 m² - fornecimento e implantação - areia e brita comerciais</t>
  </si>
  <si>
    <t>Semipórtico duplo metálico com vão de 2 x 8,3 m, vento de 40 m/s e área de exposição de até 2 x 12,45 m² - fornecimento e implantação - areia extraída e brita produzida</t>
  </si>
  <si>
    <t>Semipórtico duplo metálico com vão de 2 x 8,3 m, vento de 45 m/s e área de exposição de até 2 x 12,45 m² - fornecimento e implantação - areia e brita comerciais</t>
  </si>
  <si>
    <t>Semipórtico duplo metálico com vão de 2 x 8,3 m, vento de 45 m/s e área de exposição de até 2 x 12,45 m² - fornecimento e implantação - areia extraída e brita produzida</t>
  </si>
  <si>
    <t>Semipórtico metálico com vão de 8,3 m, vento de 35 m/s e área de exposição de até 12,45 m² - fornecimento e implantação - areia e brita comerciais</t>
  </si>
  <si>
    <t>Semipórtico metálico com vão de 8,3 m, vento de 35 m/s e área de exposição de até 12,45 m² - fornecimento e implantação - areia extraída e brita produzida</t>
  </si>
  <si>
    <t>Semipórtico metálico com vão de 8,3 m, vento de 40 m/s e área de exposição de até 12,45 m² - fornecimento e implantação - areia e brita comerciais</t>
  </si>
  <si>
    <t>Semipórtico metálico com vão de 8,3 m, vento de 40 m/s e área de exposição de até 12,45 m² - fornecimento e implantação - areia extraída e brita produzida</t>
  </si>
  <si>
    <t>Semipórtico metálico com vão de 8,3 m, vento de 45 m/s e área de exposição de até 12,45 m² - fornecimento e implantação - areia e brita comerciais</t>
  </si>
  <si>
    <t>Semipórtico metálico com vão de 8,3 m, vento de 45 m/s e área de exposição de até 12,45 m² - fornecimento e implantação - areia extraída e brita produzida</t>
  </si>
  <si>
    <t>Sinalizador direcional móvel, LED, com banco fotovoltaico de energia e montado em chassi com engate</t>
  </si>
  <si>
    <t>Suporte duplo metálico galvanizado para placas - 3,00 x 1,50 m - fornecimento e implantação</t>
  </si>
  <si>
    <t>Suporte duplo metálico galvanizado para placas - 3,00 x 2,00 m - fornecimento e implantação</t>
  </si>
  <si>
    <t>Suporte duplo metálico galvanizado para placas - 4,00 x 2,00 m - fornecimento e implantação</t>
  </si>
  <si>
    <t>Suporte duplo metálico galvanizado para placas - 4,00 x 3,00 m - fornecimento e implantação</t>
  </si>
  <si>
    <t>Suporte metálico galvanizado para marco quilométrico - fornecimento e implantação</t>
  </si>
  <si>
    <t>Suporte metálico galvanizado para placa de advertência ou regulamentação - lado ou diâmetro de 0,60 m - fornecimento e implantação</t>
  </si>
  <si>
    <t>Suporte metálico galvanizado para placa de advertência ou regulamentação - lado ou diâmetro de 0,80 m - fornecimento e implantação</t>
  </si>
  <si>
    <t>Suporte metálico galvanizado para placa de advertência ou regulamentação - lado ou diâmetro de 1,00 m - fornecimento e implantação</t>
  </si>
  <si>
    <t>Suporte metálico galvanizado para placa de advertência ou regulamentação - lado ou diâmetro de 1,20 m - fornecimento e implantação</t>
  </si>
  <si>
    <t>Suporte metálico galvanizado para placa de regulamentação - R1 - lado de 0,248 m - fornecimento e implantação</t>
  </si>
  <si>
    <t>Suporte metálico galvanizado para placa de regulamentação - R1 - lado de 0,331 m - fornecimento e implantação</t>
  </si>
  <si>
    <t>Suporte metálico galvanizado para placa de regulamentação - R1 - lado de 0,414 m - fornecimento e implantação</t>
  </si>
  <si>
    <t>Suporte metálico galvanizado para placa de regulamentação - R1 - lado de 0,497 m - fornecimento e implantação</t>
  </si>
  <si>
    <t>Suporte metálico galvanizado para placa de regulamentação - R2 - lado de 0,60 m - fornecimento e implantação</t>
  </si>
  <si>
    <t>Suporte metálico galvanizado para placa de regulamentação - R2 - lado de 0,80 m - fornecimento e implantação</t>
  </si>
  <si>
    <t>Suporte metálico galvanizado para placa de regulamentação - R2 - lado de 1,00 m - fornecimento e implantação</t>
  </si>
  <si>
    <t>Suporte metálico galvanizado para placa de regulamentação - R2 - lado de 1,20 m - fornecimento e implantação</t>
  </si>
  <si>
    <t>Suporte metálico galvanizado para placas - 2,00 x 1,00 m - fornecimento e implantação</t>
  </si>
  <si>
    <t>Suporte metálico móvel para placa de sinalização - confecção</t>
  </si>
  <si>
    <t>Suporte para placa de sinalização em madeira de lei tratada 8 x 8 cm - fornecimento e implantação</t>
  </si>
  <si>
    <t>Suporte polimérico ecológico maciço colapsível D = 6,5 cm para placa de sinalização - fornecimento e implantação</t>
  </si>
  <si>
    <t>Suporte polimérico ecológico maciço colapsível quadrado de 10 cm para placa de sinalização - fornecimento e implantação</t>
  </si>
  <si>
    <t>Suporte polimérico ecológico maciço colapsível quadrado de 8 cm para placa de sinalização - fornecimento e implantação</t>
  </si>
  <si>
    <t>Suporte polimérico ecológico maciço colapsível retangular de 7 x 15 cm para placa de sinalização - fornecimento e implantação</t>
  </si>
  <si>
    <t>Tacha refletiva em plástico injetado - bidirecional tipo I - com um pino - fornecimento e colocação</t>
  </si>
  <si>
    <t>Tacha refletiva em plástico injetado - bidirecional tipo I - fornecimento e colocação</t>
  </si>
  <si>
    <t>Tacha refletiva em plástico injetado - bidirecional tipo II - com um pino - fornecimento e colocação</t>
  </si>
  <si>
    <t>Tacha refletiva em plástico injetado - bidirecional tipo II - fornecimento e colocação</t>
  </si>
  <si>
    <t>Tacha refletiva em plástico injetado - bidirecional tipo III - com um pino - fornecimento e colocação</t>
  </si>
  <si>
    <t>Tacha refletiva em plástico injetado - bidirecional tipo III - fornecimento e colocação</t>
  </si>
  <si>
    <t>Tacha refletiva em plástico injetado - bidirecional tipo IV - com um pino - fornecimento e colocação</t>
  </si>
  <si>
    <t>Tacha refletiva em plástico injetado - bidirecional tipo IV - fornecimento e colocação</t>
  </si>
  <si>
    <t>Tacha refletiva em plástico injetado - monodirecional tipo I - com um pino - fornecimento e colocação</t>
  </si>
  <si>
    <t>Tacha refletiva em plástico injetado - monodirecional tipo I - fornecimento e colocação</t>
  </si>
  <si>
    <t>Tacha refletiva em plástico injetado - monodirecional tipo II - com um pino - fornecimento e colocação</t>
  </si>
  <si>
    <t>Tacha refletiva em plástico injetado - monodirecional tipo II - fornecimento e colocação</t>
  </si>
  <si>
    <t>Tacha refletiva em plástico injetado - monodirecional tipo III - com um pino - fornecimento e colocação</t>
  </si>
  <si>
    <t>Tacha refletiva em plástico injetado - monodirecional tipo III - fornecimento e colocação</t>
  </si>
  <si>
    <t>Tacha refletiva em plástico injetado - monodirecional tipo IV - com um pino - fornecimento e colocação</t>
  </si>
  <si>
    <t>Tacha refletiva em plástico injetado - monodirecional tipo IV - fornecimento e colocação</t>
  </si>
  <si>
    <t>Tacha refletiva em resina sintética - bidirecional tipo I - com um pino - fornecimento e colocação</t>
  </si>
  <si>
    <t>Tacha refletiva em resina sintética - bidirecional tipo I - fornecimento e colocação</t>
  </si>
  <si>
    <t>Tacha refletiva em resina sintética - bidirecional tipo II - com um pino - fornecimento e colocação</t>
  </si>
  <si>
    <t>Tacha refletiva em resina sintética - bidirecional tipo II - fornecimento e colocação</t>
  </si>
  <si>
    <t>Tacha refletiva em resina sintética - bidirecional tipo III - com um pino - fornecimento e colocação</t>
  </si>
  <si>
    <t>Tacha refletiva em resina sintética - bidirecional tipo III - fornecimento e colocação</t>
  </si>
  <si>
    <t>Tacha refletiva em resina sintética - bidirecional tipo IV - com um pino - fornecimento e colocação</t>
  </si>
  <si>
    <t>Tacha refletiva em resina sintética - bidirecional tipo IV - fornecimento e colocação</t>
  </si>
  <si>
    <t>Tacha refletiva em resina sintética - monodirecional tipo I - com um pino - fornecimento e colocação</t>
  </si>
  <si>
    <t>Tacha refletiva em resina sintética - monodirecional tipo I - fornecimento e colocação</t>
  </si>
  <si>
    <t>Tacha refletiva em resina sintética - monodirecional tipo II - com um pino - fornecimento e colocação</t>
  </si>
  <si>
    <t>Tacha refletiva em resina sintética - monodirecional tipo II - fornecimento e colocação</t>
  </si>
  <si>
    <t>Tacha refletiva em resina sintética - monodirecional tipo III - com um pino - fornecimento e colocação</t>
  </si>
  <si>
    <t>Tacha refletiva em resina sintética - monodirecional tipo III - fornecimento e colocação</t>
  </si>
  <si>
    <t>Tacha refletiva em resina sintética - monodirecional tipo IV - com um pino - fornecimento e colocação</t>
  </si>
  <si>
    <t>Tacha refletiva em resina sintética - monodirecional tipo IV - fornecimento e colocação</t>
  </si>
  <si>
    <t>Tacha refletiva metálica - bidirecional tipo II - com dois pinos - fornecimento e colocação</t>
  </si>
  <si>
    <t>Tacha refletiva metálica - bidirecional tipo II - com um pino - fornecimento e colocação</t>
  </si>
  <si>
    <t>Tacha refletiva metálica - bidirecional tipo III - com dois pinos - fornecimento e colocação</t>
  </si>
  <si>
    <t>Tacha refletiva metálica - bidirecional tipo III - com um pino - fornecimento e colocação</t>
  </si>
  <si>
    <t>Tacha refletiva metálica - bidirecional tipo IV - com dois pinos - fornecimento e colocação</t>
  </si>
  <si>
    <t>Tacha refletiva metálica - bidirecional tipo IV - com um pino - fornecimento e colocação</t>
  </si>
  <si>
    <t>Tacha refletiva metálica - monodirecional tipo II - com dois pinos - fornecimento e colocação</t>
  </si>
  <si>
    <t>Tacha refletiva metálica - monodirecional tipo II - com um pino - fornecimento e colocação</t>
  </si>
  <si>
    <t>Tacha refletiva metálica - monodirecional tipo III - com dois pinos - fornecimento e colocação</t>
  </si>
  <si>
    <t>Tacha refletiva metálica - monodirecional tipo III - com um pino - fornecimento e colocação</t>
  </si>
  <si>
    <t>Tacha refletiva metálica - monodirecional tipo IV - com dois pinos - fornecimento e colocação</t>
  </si>
  <si>
    <t>Tacha refletiva metálica - monodirecional tipo IV - com um pino - fornecimento e colocação</t>
  </si>
  <si>
    <t>Tachão refletivo em plástico injetado - bidirecional - fornecimento e colocação</t>
  </si>
  <si>
    <t>Tachão refletivo em plástico injetado - monodirecional - fornecimento e colocação</t>
  </si>
  <si>
    <t>Tachão refletivo em resina sintética - bidirecional - fornecimento e colocação</t>
  </si>
  <si>
    <t>Tachão refletivo em resina sintética - monodirecional - fornecimento e colocação</t>
  </si>
  <si>
    <t>Termoplástico pré-formado para sinalização horizontal - espessura de 2 mm - fornecimento e implantação</t>
  </si>
  <si>
    <t>Comboio balizador em deslocamento</t>
  </si>
  <si>
    <t>Confecção de corpo de boia flutuante cilíndrico D = 1,10m</t>
  </si>
  <si>
    <t>Confecção de corpo de boia flutuante cilíndrico D = 1,10m - com lastro</t>
  </si>
  <si>
    <t>Confecção de corpo de boia flutuante cilíndrico D = 1,42m - boia de amarração</t>
  </si>
  <si>
    <t>Confecção de corpo de boia flutuante cilíndrico D = 1,43m - com lastro</t>
  </si>
  <si>
    <t>Confecção de mangrulho H = 0,90m</t>
  </si>
  <si>
    <t>Confecção de mangrulho H = 1,50m</t>
  </si>
  <si>
    <t>Confecção de marca de tope de bombordo</t>
  </si>
  <si>
    <t>Confecção de marca de tope de boreste</t>
  </si>
  <si>
    <t>Confecção de marca de tope especial</t>
  </si>
  <si>
    <t>Fornecimento e implantação de suporte duplo em madeira com travessa para placa de sinalização náutica em margem - altura total de 4,0 m</t>
  </si>
  <si>
    <t>Fornecimento e implantação de suporte duplo em madeira com travessa para placa de sinalização náutica em margem - altura total de 4,0 m - com embarcação</t>
  </si>
  <si>
    <t>Fornecimento e implantação de suporte duplo em madeira com travessa para placa de sinalização náutica em margem - altura total de 5,0 m</t>
  </si>
  <si>
    <t>Fornecimento e implantação de suporte duplo em madeira com travessa para placa de sinalização náutica em margem - altura total de 5,0 m - com embarcação</t>
  </si>
  <si>
    <t>Fornecimento e implantação de suporte duplo em madeira com travessa para placa de sinalização náutica em margem - altura total de 5,5 m</t>
  </si>
  <si>
    <t>Fornecimento e implantação de suporte duplo em madeira com travessa para placa de sinalização náutica em margem - altura total de 5,5 m - com embarcação</t>
  </si>
  <si>
    <t>Fornecimento e implantação de suporte duplo metálico galvanizado para placa de sinalização náutica em margem - altura total de 4 m - com embarcação</t>
  </si>
  <si>
    <t>Fornecimento e implantação de suporte duplo metálico galvanizado para placa de sinalização náutica em margem - altura total de 4,0 m</t>
  </si>
  <si>
    <t>Fornecimento e implantação de suporte duplo metálico galvanizado para placa de sinalização náutica em margem - altura total de 5 m - com embarcação</t>
  </si>
  <si>
    <t>Fornecimento e implantação de suporte duplo metálico galvanizado para placa de sinalização náutica em margem - altura total de 5,0 m</t>
  </si>
  <si>
    <t>Fornecimento e implantação de suporte duplo metálico galvanizado para placa de sinalização náutica em margem - altura total de 5,5 m</t>
  </si>
  <si>
    <t>Fornecimento e implantação de suporte duplo metálico galvanizado para placa de sinalização náutica em margem - altura total de 5,5 m - com embarcação</t>
  </si>
  <si>
    <t>Fornecimento e implantação de suporte duplo polimérico ecológico maciço quadrado de 10 cm para placa de sinalização náutica em margem - altura total de 5,5 m</t>
  </si>
  <si>
    <t>Fornecimento e implantação de suporte duplo polimérico ecológico maciço quadrado de 10 cm para placa de sinalização náutica em margem - altura total de 5,5 m - com embarcação</t>
  </si>
  <si>
    <t>Fornecimento e implantação de suporte duplo polimérico ecológico maciço quadrado de 8 cm para placa de sinalização náutica em margem - altura total de 4,0 m</t>
  </si>
  <si>
    <t>Fornecimento e implantação de suporte duplo polimérico ecológico maciço quadrado de 8 cm para placa de sinalização náutica em margem - altura total de 4,0 m - com embarcação</t>
  </si>
  <si>
    <t>Fornecimento e implantação de suporte duplo polimérico ecológico maciço quadrado de 8 cm para placa de sinalização náutica em margem - altura total de 5,0 m</t>
  </si>
  <si>
    <t>Fornecimento e implantação de suporte duplo polimérico ecológico maciço quadrado de 8 cm para placa de sinalização náutica em margem - altura total de 5,0 m - com embarcação</t>
  </si>
  <si>
    <t>Fornecimento e implantação de suporte simples em madeira com travessa para placa de sinalização náutica em margem - altura total de 4 m</t>
  </si>
  <si>
    <t>Fornecimento e implantação de suporte simples em madeira com travessa para placa de sinalização náutica em margem - altura total de 4 m - com embarcação</t>
  </si>
  <si>
    <t>Fornecimento e implantação de suporte simples em madeira com travessa para placa de sinalização náutica em margem - altura total de 5 m</t>
  </si>
  <si>
    <t>Fornecimento e implantação de suporte simples em madeira com travessa para placa de sinalização náutica em margem - altura total de 5 m - com embarcação</t>
  </si>
  <si>
    <t>Fornecimento e implantação de suporte simples em madeira com travessa para placa de sinalização náutica em margem - altura total de 5,5 m</t>
  </si>
  <si>
    <t>Fornecimento e implantação de suporte simples em madeira com travessa para placa de sinalização náutica em margem - altura total de 5,5 m - com embarcação</t>
  </si>
  <si>
    <t>Fornecimento e implantação de suporte simples metálico galvanizado para placa de sinalização náutica em margem - altura total de 4 m - com embarcação</t>
  </si>
  <si>
    <t>Fornecimento e implantação de suporte simples metálico galvanizado para placa de sinalização náutica em margem - altura total de 4,0 m</t>
  </si>
  <si>
    <t>Fornecimento e implantação de suporte simples metálico galvanizado para placa de sinalização náutica em margem - altura total de 5 m - com embarcação</t>
  </si>
  <si>
    <t>Fornecimento e implantação de suporte simples metálico galvanizado para placa de sinalização náutica em margem - altura total de 5,0 m</t>
  </si>
  <si>
    <t>Fornecimento e implantação de suporte simples metálico galvanizado para placa de sinalização náutica em margem - altura total de 5,5 m</t>
  </si>
  <si>
    <t>Fornecimento e implantação de suporte simples metálico galvanizado para placa de sinalização náutica em margem - altura total de 5,5 m - com embarcação</t>
  </si>
  <si>
    <t>Fornecimento e implantação de suporte simples polimérico ecológico maciço quadrado de 10 cm para placa de sinalização náutica em margem - altura total de 5,5 m</t>
  </si>
  <si>
    <t>Fornecimento e implantação de suporte simples polimérico ecológico maciço quadrado de 10 cm para placa de sinalização náutica em margem - altura total de 5,5 m - com embarcação</t>
  </si>
  <si>
    <t>Fornecimento e implantação de suporte simples polimérico ecológico maciço quadrado de 8 cm para placa de sinalização náutica em margem - altura total de 4 m</t>
  </si>
  <si>
    <t>Fornecimento e implantação de suporte simples polimérico ecológico maciço quadrado de 8 cm para placa de sinalização náutica em margem - altura total de 4 m - com embarcação</t>
  </si>
  <si>
    <t>Fornecimento e implantação de suporte simples polimérico ecológico maciço quadrado de 8 cm para placa de sinalização náutica em margem - altura total de 5 m</t>
  </si>
  <si>
    <t>Fornecimento e implantação de suporte simples polimérico ecológico maciço quadrado de 8 cm para placa de sinalização náutica em margem - altura total de 5 m - com embarcação</t>
  </si>
  <si>
    <t>Fornecimento e instalação de conjunto de acessórios para sistema de fundeio de boia de amarração náutica com 4 manilhas</t>
  </si>
  <si>
    <t>Fornecimento e instalação de conjunto de acessórios para sistema de fundeio de boia de sinalização náutica com 7 manilhas</t>
  </si>
  <si>
    <t>Fornecimento e instalação de corrente 1" para sistema de fundeio de boia de sinalização náutica</t>
  </si>
  <si>
    <t>Fornecimento e instalação de corrente 1/2" para sistema de fundeio de boia de sinalização náutica</t>
  </si>
  <si>
    <t>Fornecimento e instalação de corrente 3/4" para sistema de fundeio de boia de sinalização náutica</t>
  </si>
  <si>
    <t>Fornecimento e instalação de lanterna de sinalização náutica com alcance luminoso de 2 MN em obra de arte especial - com embarcação</t>
  </si>
  <si>
    <t>Fornecimento e instalação de lanterna de sinalização náutica com alcance luminoso de 3 MN em obra de arte especial - com embarcação</t>
  </si>
  <si>
    <t>Fornecimento e instalação de lanterna de sinalização náutica com alcance luminoso de 4 MN em obra de arte especial - com embarcação</t>
  </si>
  <si>
    <t>Fornecimento e instalação de lanterna de sinalização náutica com alcance luminoso de 5 MN em obra de arte especial - com embarcação</t>
  </si>
  <si>
    <t>Fornecimento e instalação de lanterna de sinalização náutica com alcance luminoso de 8 MN em obra de arte especial - com embarcação</t>
  </si>
  <si>
    <t>Fornecimento e instalação de suporte e lanterna de sinalização náutica com alcance luminoso de 2 MN em boia</t>
  </si>
  <si>
    <t>Fornecimento e instalação de suporte e lanterna de sinalização náutica com alcance luminoso de 3 MN em boia</t>
  </si>
  <si>
    <t>Fornecimento e instalação de suporte e lanterna de sinalização náutica com alcance luminoso de 4 MN em boia</t>
  </si>
  <si>
    <t>Fornecimento e instalação de suporte e lanterna de sinalização náutica com alcance luminoso de 5 MN em boia</t>
  </si>
  <si>
    <t>Fornecimento e instalação de suporte e lanterna de sinalização náutica com alcance luminoso de 8 MN em boia</t>
  </si>
  <si>
    <t>Fornecimento e substituição de lanterna de sinalização náutica com alcance luminoso de 2 MN em boia</t>
  </si>
  <si>
    <t>Fornecimento e substituição de lanterna de sinalização náutica com alcance luminoso de 2 MN em obra de arte especial - com embarcação</t>
  </si>
  <si>
    <t>Fornecimento e substituição de lanterna de sinalização náutica com alcance luminoso de 3 MN em boia</t>
  </si>
  <si>
    <t>Fornecimento e substituição de lanterna de sinalização náutica com alcance luminoso de 3 MN em obra de arte especial - com embarcação</t>
  </si>
  <si>
    <t>Fornecimento e substituição de lanterna de sinalização náutica com alcance luminoso de 4 MN em boia</t>
  </si>
  <si>
    <t>Fornecimento e substituição de lanterna de sinalização náutica com alcance luminoso de 4 MN em obra de arte especial - com embarcação</t>
  </si>
  <si>
    <t>Fornecimento e substituição de lanterna de sinalização náutica com alcance luminoso de 5 MN em boia</t>
  </si>
  <si>
    <t>Fornecimento e substituição de lanterna de sinalização náutica com alcance luminoso de 5 MN em obra de arte especial - com embarcação</t>
  </si>
  <si>
    <t>Fornecimento e substituição de lanterna de sinalização náutica com alcance luminoso de 8 MN em boia</t>
  </si>
  <si>
    <t>Fornecimento e substituição de lanterna de sinalização náutica com alcance luminoso de 8 MN em obra de arte especial - com embarcação</t>
  </si>
  <si>
    <t>Implantação de placa de sinalização náutica em margem - equipamentos e mão de obra</t>
  </si>
  <si>
    <t>Implantação de placa de sinalização náutica em margem - equipamentos e mão de obra - com embarcação</t>
  </si>
  <si>
    <t>Implantação de placa de sinalização náutica em obra de arte especial - equipamentos e mão de obra</t>
  </si>
  <si>
    <t>Implantação de placa de sinalização náutica em obra de arte especial - equipamentos e mão de obra - com embarcação</t>
  </si>
  <si>
    <t>Lançamento de boia de sinalização náutica com sistema de fundeio - equipamentos e mão de obra</t>
  </si>
  <si>
    <t>Pintura com epóxi óxido de ferro em chapa metálica com pistola a ar comprimido, uma demão, espessura até 35 µm</t>
  </si>
  <si>
    <t>Pintura com esmalte poliuretano de dois componentes em chapa metálica com pistola a ar comprimido, uma demão, espessura até 35 µm</t>
  </si>
  <si>
    <t>Pintura com fundo fosfatizante, uma demão, em chapa de alumínio com pistola a ar comprimido</t>
  </si>
  <si>
    <t>Poita de concreto com 1.000 kg para boia de sinalização náutica</t>
  </si>
  <si>
    <t>Poita de concreto com 1.500 kg para boia de sinalização náutica</t>
  </si>
  <si>
    <t>Poita de concreto com 500 kg para boia de sinalização náutica</t>
  </si>
  <si>
    <t>Reforma de corpo de boia flutuante cilíndrico D = 1,10m</t>
  </si>
  <si>
    <t>Reforma de corpo de boia flutuante cilíndrico D = 1,10m - com lastro</t>
  </si>
  <si>
    <t>Reforma de corpo de boia flutuante cilíndrico D = 1,42m - boia de amarração</t>
  </si>
  <si>
    <t>Reforma de corpo de boia flutuante cilíndrico D = 1,43m - com lastro</t>
  </si>
  <si>
    <t>Reforma de mangrulho H = 0,90m</t>
  </si>
  <si>
    <t>Reforma de mangrulho H = 1,50m</t>
  </si>
  <si>
    <t>Reforma de marca de tope de bombordo</t>
  </si>
  <si>
    <t>Reforma de marca de tope de boreste</t>
  </si>
  <si>
    <t>Reforma de marca de tope especial</t>
  </si>
  <si>
    <t>Substituição de boia de sinalização náutica com sistema de fundeio - equipamentos e mão de obra</t>
  </si>
  <si>
    <t>Substituição de boia de sinalização náutica sem sistema de fundeio - equipamentos e mão de obra</t>
  </si>
  <si>
    <t>Substituição de placa de sinalização náutica em margem - equipamentos e mão de obra</t>
  </si>
  <si>
    <t>Substituição de placa de sinalização náutica em margem - equipamentos e mão de obra - com embarcação</t>
  </si>
  <si>
    <t>Substituição de placa de sinalização náutica em obra de arte especial - equipamentos e mão de obra</t>
  </si>
  <si>
    <t>Substituição de placa de sinalização náutica em obra de arte especial - equipamentos e mão de obra - com embarcação</t>
  </si>
  <si>
    <t>Aterro compactado em solo reforçado com fita metálica galvanizada - taxa 1,65 kg/m³ - material de jazida</t>
  </si>
  <si>
    <t>Aterro compactado em solo reforçado com fita metálica galvanizada - taxa 12,40 kg/m³ - material de jazida</t>
  </si>
  <si>
    <t>Aterro compactado em solo reforçado com fita metálica galvanizada - taxa 13,23 kg/m³ - material de jazida</t>
  </si>
  <si>
    <t>Aterro compactado em solo reforçado com fita metálica galvanizada - taxa 14,88 kg/m³ - material de jazida</t>
  </si>
  <si>
    <t>Aterro compactado em solo reforçado com fita metálica galvanizada - taxa 19,84 kg/m³ - material de jazida</t>
  </si>
  <si>
    <t>Aterro compactado em solo reforçado com fita metálica galvanizada - taxa 3,31 kg/m³ - material de jazida</t>
  </si>
  <si>
    <t>Aterro compactado em solo reforçado com fita metálica galvanizada - taxa 4,13 kg/m³ - material de jazida</t>
  </si>
  <si>
    <t>Aterro compactado em solo reforçado com fita metálica galvanizada - taxa 4,96 kg/m³ - material de jazida</t>
  </si>
  <si>
    <t>Aterro compactado em solo reforçado com fita metálica galvanizada - taxa 6,61 kg/m³ - material de jazida</t>
  </si>
  <si>
    <t>Aterro compactado em solo reforçado com fita metálica galvanizada - taxa 8,27 kg/m³ - material de jazida</t>
  </si>
  <si>
    <t>Aterro compactado em solo reforçado com fita metálica galvanizada - taxa 9,92 kg/m³ - material de jazida</t>
  </si>
  <si>
    <t>Escoramento da primeira linha de escamas de concreto armado em solo reforçado com fita metálica – utilização de 3 vezes - confecção, instalação e retirada</t>
  </si>
  <si>
    <t>Fabricação de escama de concreto armado para solo reforçado com fita metálica - 2 a 5 ligações - areia e brita comerciais</t>
  </si>
  <si>
    <t>Fabricação de escama de concreto armado para solo reforçado com fita metálica - 2 a 5 ligações - areia extraída e brita produzida</t>
  </si>
  <si>
    <t>Fabricação de escama de concreto armado para solo reforçado com fita metálica - 6 a 8 ligações - areia e brita comerciais</t>
  </si>
  <si>
    <t>Fabricação de escama de concreto armado para solo reforçado com fita metálica - 6 a 8 ligações - areia extraída e brita produzida</t>
  </si>
  <si>
    <t>Moldes metálicos para escama de concreto armado para solo reforçado com fita metálica - formato cruciforme de 1,50 x 1,50 m - utilização de 100 vezes</t>
  </si>
  <si>
    <t>Montagem das escamas de concreto armado em solo reforçado com fita metálica</t>
  </si>
  <si>
    <t>Muro de escama de concreto armado em solo reforçado com fita metálica com altura até 4 m - tipo 1 - areia e brita comerciais</t>
  </si>
  <si>
    <t>Muro de escama de concreto armado em solo reforçado com fita metálica com altura até 4 m - tipo 1 - areia extraída e brita produzida</t>
  </si>
  <si>
    <t>Muro de escama de concreto armado em solo reforçado com fita metálica com altura até 4 m - tipo 2 - areia e brita comerciais</t>
  </si>
  <si>
    <t>Muro de escama de concreto armado em solo reforçado com fita metálica com altura até 4 m - tipo 2 - areia extraída e brita produzida</t>
  </si>
  <si>
    <t>Muro de escama de concreto armado em solo reforçado com fita metálica com altura de 10,0 a 12 m - tipo 1 - areia e brita comerciais</t>
  </si>
  <si>
    <t>Muro de escama de concreto armado em solo reforçado com fita metálica com altura de 10,0 a 12 m - tipo 1 - areia extraída e brita produzida</t>
  </si>
  <si>
    <t>Muro de escama de concreto armado em solo reforçado com fita metálica com altura de 10,0 a 12 m - tipo 2 - areia e brita comerciais</t>
  </si>
  <si>
    <t>Muro de escama de concreto armado em solo reforçado com fita metálica com altura de 10,0 a 12 m - tipo 2 - areia extraída e brita produzida</t>
  </si>
  <si>
    <t>Muro de escama de concreto armado em solo reforçado com fita metálica com altura de 4,0 a 6 m - tipo 1 - areia e brita comerciais</t>
  </si>
  <si>
    <t>Muro de escama de concreto armado em solo reforçado com fita metálica com altura de 4,0 a 6 m - tipo 1 - areia extraída e brita produzida</t>
  </si>
  <si>
    <t>Muro de escama de concreto armado em solo reforçado com fita metálica com altura de 4,0 a 6 m - tipo 2 - areia e brita comerciais</t>
  </si>
  <si>
    <t>Muro de escama de concreto armado em solo reforçado com fita metálica com altura de 4,0 a 6 m - tipo 2 - areia extraída e brita produzida</t>
  </si>
  <si>
    <t>Muro de escama de concreto armado em solo reforçado com fita metálica com altura de 6,0 a 8 m - tipo 1 - areia e brita comerciais</t>
  </si>
  <si>
    <t>Muro de escama de concreto armado em solo reforçado com fita metálica com altura de 6,0 a 8 m - tipo 1 - areia extraída e brita produzida</t>
  </si>
  <si>
    <t>Muro de escama de concreto armado em solo reforçado com fita metálica com altura de 6,0 a 8 m - tipo 2 - areia e brita comerciais</t>
  </si>
  <si>
    <t>Muro de escama de concreto armado em solo reforçado com fita metálica com altura de 6,0 a 8 m - tipo 2 - areia extraída e brita produzida</t>
  </si>
  <si>
    <t>Muro de escama de concreto armado em solo reforçado com fita metálica com altura de 8,0 a 10 m - tipo 1 - areia e brita comerciais</t>
  </si>
  <si>
    <t>Muro de escama de concreto armado em solo reforçado com fita metálica com altura de 8,0 a 10 m - tipo 1 - areia extraída e brita produzida</t>
  </si>
  <si>
    <t>Muro de escama de concreto armado em solo reforçado com fita metálica com altura de 8,0 a 10 m - tipo 2 - areia e brita comerciais</t>
  </si>
  <si>
    <t>Muro de escama de concreto armado em solo reforçado com fita metálica com altura de 8,0 a 10 m - tipo 2 - areia extraída e brita produzida</t>
  </si>
  <si>
    <t>Travador de madeira para escama de concreto armado - utilização de 10 vezes</t>
  </si>
  <si>
    <t>Travamento e nivelamento de escama de concreto armado em solo reforçado com fita metálica</t>
  </si>
  <si>
    <t>Camada drenante com conformação de trator de esteira - areia comercial</t>
  </si>
  <si>
    <t>Camada drenante com conformação de trator de esteira - areia extraída</t>
  </si>
  <si>
    <t>Compactação de aterros a 100% do Proctor intermediário</t>
  </si>
  <si>
    <t>Compactação de aterros a 100% do Proctor normal</t>
  </si>
  <si>
    <t>Compactação de camada final de aterro de rocha</t>
  </si>
  <si>
    <t>Construção de corpo de aterro com material de 3ª categoria oriundo de corte</t>
  </si>
  <si>
    <t>Desmatamento, destocamento e limpeza de área com árvores de diâmetro até 0,15 m</t>
  </si>
  <si>
    <t>Desmonte de blocos de rocha com martelete pneumático</t>
  </si>
  <si>
    <t>Desmonte de matacões ou bloco de rocha por meio de explosivos</t>
  </si>
  <si>
    <t>Desmonte de material de 3ª categoria a frio com argamassa expansiva a céu aberto</t>
  </si>
  <si>
    <t>Destocamento de árvores com diâmetro de 0,15 a 0,30 m</t>
  </si>
  <si>
    <t>Destocamento de árvores com diâmetro maior que 0,30 m</t>
  </si>
  <si>
    <t>Escavação de vala em material de 3ª categoria - resistência à compressão acima de 110 MPa - com escavadeira e rompedor hidráulico 1.700 kg</t>
  </si>
  <si>
    <t>Escavação de vala em material de 3ª categoria - resistência à compressão até 50 MPa - com escavadeira e rompedor hidráulico 1.700 kg</t>
  </si>
  <si>
    <t>Escavação de vala em material de 3ª categoria - resistência à compressão de 50 a 70 MPa - com escavadeira e rompedor hidráulico 1.700 kg</t>
  </si>
  <si>
    <t>Escavação de vala em material de 3ª categoria - resistência à compressão de 70 a 90 MPa - com escavadeira e rompedor hidráulico 1.700 kg</t>
  </si>
  <si>
    <t>Escavação de vala em material de 3ª categoria - resistência à compressão de 90 a 110 MPa - com escavadeira e rompedor hidráulico 1.700 kg</t>
  </si>
  <si>
    <t>Escavação e transporte de material de 3ª categoria - DMT de 0 a 50 m</t>
  </si>
  <si>
    <t>Escavação em material de 3ª categoria</t>
  </si>
  <si>
    <t>Escavação em material de 3ª categoria - resistência à compressão acima de 110 MPa - com escavadeira e rompedor hidráulico 1.700 kg</t>
  </si>
  <si>
    <t>Escavação em material de 3ª categoria - resistência à compressão até 50 MPa - com escavadeira e rompedor hidráulico 1.700 kg</t>
  </si>
  <si>
    <t>Escavação em material de 3ª categoria - resistência à compressão de 50 a 70 MPa - com escavadeira e rompedor hidráulico 1.700 kg</t>
  </si>
  <si>
    <t>Escavação em material de 3ª categoria - resistência à compressão de 70 a 90 MPa - com escavadeira e rompedor hidráulico 1.700 kg</t>
  </si>
  <si>
    <t>Escavação em material de 3ª categoria - resistência à compressão de 90 a 110 MPa - com escavadeira e rompedor hidráulico 1.700 kg</t>
  </si>
  <si>
    <t>Escavação mecânica com retroescavadeira em material de 1ª categoria</t>
  </si>
  <si>
    <t>Escavação, carga e transporte de material de 1ª categoria - DMT de 1.000 a 1.200 m - caminho de serviço em leito natural - com carregadeira e caminhão basculante de 14 m³</t>
  </si>
  <si>
    <t>Escavação, carga e transporte de material de 1ª categoria - DMT de 1.000 a 1.200 m - caminho de serviço em leito natural - com escavadeira e caminhão basculante de 14 m³</t>
  </si>
  <si>
    <t>Escavação, carga e transporte de material de 1ª categoria - DMT de 1.000 a 1.200 m - caminho de serviço em revestimento primário - com carregadeira e caminhão basculante de 14 m³</t>
  </si>
  <si>
    <t>Escavação, carga e transporte de material de 1ª categoria - DMT de 1.000 a 1.200 m - caminho de serviço em revestimento primário - com escavadeira e caminhão basculante de 14 m³</t>
  </si>
  <si>
    <t>Escavação, carga e transporte de material de 1ª categoria - DMT de 1.000 a 1.200 m - caminho de serviço pavimentado - com carregadeira e caminhão basculante de 14 m³</t>
  </si>
  <si>
    <t>Escavação, carga e transporte de material de 1ª categoria - DMT de 1.000 a 1.200 m - caminho de serviço pavimentado - com escavadeira e caminhão basculante de 14 m³</t>
  </si>
  <si>
    <t>Escavação, carga e transporte de material de 1ª categoria - DMT de 1.200 a 1.400 m - caminho de serviço em leito natural - com carregadeira e caminhão basculante de 14 m³</t>
  </si>
  <si>
    <t>Escavação, carga e transporte de material de 1ª categoria - DMT de 1.200 a 1.400 m - caminho de serviço em leito natural - com escavadeira e caminhão basculante de 14 m³</t>
  </si>
  <si>
    <t>Escavação, carga e transporte de material de 1ª categoria - DMT de 1.200 a 1.400 m - caminho de serviço em revestimento primário - com carregadeira e caminhão basculante de 14 m³</t>
  </si>
  <si>
    <t>Escavação, carga e transporte de material de 1ª categoria - DMT de 1.200 a 1.400 m - caminho de serviço em revestimento primário - com escavadeira e caminhão basculante de 14 m³</t>
  </si>
  <si>
    <t>Escavação, carga e transporte de material de 1ª categoria - DMT de 1.200 a 1.400 m - caminho de serviço pavimentado - com carregadeira e caminhão basculante de 14 m³</t>
  </si>
  <si>
    <t>Escavação, carga e transporte de material de 1ª categoria - DMT de 1.200 a 1.400 m - caminho de serviço pavimentado - com escavadeira e caminhão basculante de 14 m³</t>
  </si>
  <si>
    <t>Escavação, carga e transporte de material de 1ª categoria - DMT de 1.400 a 1.600 m - caminho de serviço em leito natural - com carregadeira e caminhão basculante de 14 m³</t>
  </si>
  <si>
    <t>Escavação, carga e transporte de material de 1ª categoria - DMT de 1.400 a 1.600 m - caminho de serviço em leito natural - com escavadeira e caminhão basculante de 14 m³</t>
  </si>
  <si>
    <t>Escavação, carga e transporte de material de 1ª categoria - DMT de 1.400 a 1.600 m - caminho de serviço em revestimento primário - com carregadeira e caminhão basculante de 14 m³</t>
  </si>
  <si>
    <t>Escavação, carga e transporte de material de 1ª categoria - DMT de 1.400 a 1.600 m - caminho de serviço em revestimento primário - com escavadeira e caminhão basculante de 14 m³</t>
  </si>
  <si>
    <t>Escavação, carga e transporte de material de 1ª categoria - DMT de 1.400 a 1.600 m - caminho de serviço pavimentado - com carregadeira e caminhão basculante de 14 m³</t>
  </si>
  <si>
    <t>Escavação, carga e transporte de material de 1ª categoria - DMT de 1.400 a 1.600 m - caminho de serviço pavimentado - com escavadeira e caminhão basculante de 14 m³</t>
  </si>
  <si>
    <t>Escavação, carga e transporte de material de 1ª categoria - DMT de 1.600 a 1.800 m - caminho de serviço em leito natural - com carregadeira e caminhão basculante de 14 m³</t>
  </si>
  <si>
    <t>Escavação, carga e transporte de material de 1ª categoria - DMT de 1.600 a 1.800 m - caminho de serviço em leito natural - com escavadeira e caminhão basculante de 14 m³</t>
  </si>
  <si>
    <t>Escavação, carga e transporte de material de 1ª categoria - DMT de 1.600 a 1.800 m - caminho de serviço em revestimento primário - com carregadeira e caminhão basculante de 14 m³</t>
  </si>
  <si>
    <t>Escavação, carga e transporte de material de 1ª categoria - DMT de 1.600 a 1.800 m - caminho de serviço em revestimento primário - com escavadeira e caminhão basculante de 14 m³</t>
  </si>
  <si>
    <t>Escavação, carga e transporte de material de 1ª categoria - DMT de 1.600 a 1.800 m - caminho de serviço pavimentado - com carregadeira e caminhão basculante de 14 m³</t>
  </si>
  <si>
    <t>Escavação, carga e transporte de material de 1ª categoria - DMT de 1.600 a 1.800 m - caminho de serviço pavimentado - com escavadeira e caminhão basculante de 14 m³</t>
  </si>
  <si>
    <t>Escavação, carga e transporte de material de 1ª categoria - DMT de 1.800 a 2.000 m - caminho de serviço em leito natural - com carregadeira e caminhão basculante de 14 m³</t>
  </si>
  <si>
    <t>Escavação, carga e transporte de material de 1ª categoria - DMT de 1.800 a 2.000 m - caminho de serviço em leito natural - com escavadeira e caminhão basculante de 14 m³</t>
  </si>
  <si>
    <t>Escavação, carga e transporte de material de 1ª categoria - DMT de 1.800 a 2.000 m - caminho de serviço em revestimento primário - com carregadeira e caminhão basculante de 14 m³</t>
  </si>
  <si>
    <t>Escavação, carga e transporte de material de 1ª categoria - DMT de 1.800 a 2.000 m - caminho de serviço em revestimento primário - com escavadeira e caminhão basculante de 14 m³</t>
  </si>
  <si>
    <t>Escavação, carga e transporte de material de 1ª categoria - DMT de 1.800 a 2.000 m - caminho de serviço pavimentado - com carregadeira e caminhão basculante de 14 m³</t>
  </si>
  <si>
    <t>Escavação, carga e transporte de material de 1ª categoria - DMT de 1.800 a 2.000 m - caminho de serviço pavimentado - com escavadeira e caminhão basculante de 14 m³</t>
  </si>
  <si>
    <t>Escavação, carga e transporte de material de 1ª categoria - DMT de 2.000 a 2.500 m - caminho de serviço em leito natural - com carregadeira e caminhão basculante de 14 m³</t>
  </si>
  <si>
    <t>Escavação, carga e transporte de material de 1ª categoria - DMT de 2.000 a 2.500 m - caminho de serviço em leito natural - com escavadeira e caminhão basculante de 14 m³</t>
  </si>
  <si>
    <t>Escavação, carga e transporte de material de 1ª categoria - DMT de 2.000 a 2.500 m - caminho de serviço em revestimento primário - com carregadeira e caminhão basculante de 14 m³</t>
  </si>
  <si>
    <t>Escavação, carga e transporte de material de 1ª categoria - DMT de 2.000 a 2.500 m - caminho de serviço em revestimento primário - com escavadeira e caminhão basculante de 14 m³</t>
  </si>
  <si>
    <t>Escavação, carga e transporte de material de 1ª categoria - DMT de 2.000 a 2.500 m - caminho de serviço pavimentado - com carregadeira e caminhão basculante de 14 m³</t>
  </si>
  <si>
    <t>Escavação, carga e transporte de material de 1ª categoria - DMT de 2.000 a 2.500 m - caminho de serviço pavimentado - com escavadeira e caminhão basculante de 14 m³</t>
  </si>
  <si>
    <t>Escavação, carga e transporte de material de 1ª categoria - DMT de 2.500 a 3.000 m - caminho de serviço em leito natural - com carregadeira e caminhão basculante de 14 m³</t>
  </si>
  <si>
    <t>Escavação, carga e transporte de material de 1ª categoria - DMT de 2.500 a 3.000 m - caminho de serviço em leito natural - com escavadeira e caminhão basculante de 14 m³</t>
  </si>
  <si>
    <t>Escavação, carga e transporte de material de 1ª categoria - DMT de 2.500 a 3.000 m - caminho de serviço em revestimento primário - com carregadeira e caminhão basculante de 14 m³</t>
  </si>
  <si>
    <t>Escavação, carga e transporte de material de 1ª categoria - DMT de 2.500 a 3.000 m - caminho de serviço em revestimento primário - com escavadeira e caminhão basculante de 14 m³</t>
  </si>
  <si>
    <t>Escavação, carga e transporte de material de 1ª categoria - DMT de 2.500 a 3.000 m - caminho de serviço pavimentado - com carregadeira e caminhão basculante de 14 m³</t>
  </si>
  <si>
    <t>Escavação, carga e transporte de material de 1ª categoria - DMT de 2.500 a 3.000 m - caminho de serviço pavimentado - com escavadeira e caminhão basculante de 14 m³</t>
  </si>
  <si>
    <t>Escavação, carga e transporte de material de 1ª categoria - DMT de 200 a 400 m - caminho de serviço em leito natural - com carregadeira e caminhão basculante de 14 m³</t>
  </si>
  <si>
    <t>Escavação, carga e transporte de material de 1ª categoria - DMT de 200 a 400 m - caminho de serviço em leito natural - com escavadeira e caminhão basculante de 14 m³</t>
  </si>
  <si>
    <t>Escavação, carga e transporte de material de 1ª categoria - DMT de 200 a 400 m - caminho de serviço em revestimento primário - com carregadeira e caminhão basculante de 14 m³</t>
  </si>
  <si>
    <t>Escavação, carga e transporte de material de 1ª categoria - DMT de 200 a 400 m - caminho de serviço em revestimento primário - com escavadeira e caminhão basculante de 14 m³</t>
  </si>
  <si>
    <t>Escavação, carga e transporte de material de 1ª categoria - DMT de 200 a 400 m - caminho de serviço pavimentado - com carregadeira e caminhão basculante de 14 m³</t>
  </si>
  <si>
    <t>Escavação, carga e transporte de material de 1ª categoria - DMT de 200 a 400 m - caminho de serviço pavimentado - com escavadeira e caminhão basculante de 14 m³</t>
  </si>
  <si>
    <t>Escavação, carga e transporte de material de 1ª categoria - DMT de 400 a 600 m - caminho de serviço em leito natural - com carregadeira e caminhão basculante de 14 m³</t>
  </si>
  <si>
    <t>Escavação, carga e transporte de material de 1ª categoria - DMT de 400 a 600 m - caminho de serviço em leito natural - com escavadeira e caminhão basculante de 14 m³</t>
  </si>
  <si>
    <t>Escavação, carga e transporte de material de 1ª categoria - DMT de 400 a 600 m - caminho de serviço em revestimento primário - com carregadeira e caminhão basculante de 14 m³</t>
  </si>
  <si>
    <t>Escavação, carga e transporte de material de 1ª categoria - DMT de 400 a 600 m - caminho de serviço em revestimento primário - com escavadeira e caminhão basculante de 14 m³</t>
  </si>
  <si>
    <t>Escavação, carga e transporte de material de 1ª categoria - DMT de 400 a 600 m - caminho de serviço pavimentado - com carregadeira e caminhão basculante de 14 m³</t>
  </si>
  <si>
    <t>Escavação, carga e transporte de material de 1ª categoria - DMT de 400 a 600 m - caminho de serviço pavimentado - com escavadeira e caminhão basculante de 14 m³</t>
  </si>
  <si>
    <t>Escavação, carga e transporte de material de 1ª categoria - DMT de 50 a 200 m - caminho de serviço em leito natural - com carregadeira e caminhão basculante de 14 m³</t>
  </si>
  <si>
    <t>Escavação, carga e transporte de material de 1ª categoria - DMT de 50 a 200 m - caminho de serviço em leito natural - com escavadeira e caminhão basculante de 14 m³</t>
  </si>
  <si>
    <t>Escavação, carga e transporte de material de 1ª categoria - DMT de 50 a 200 m - caminho de serviço em revestimento primário - com carregadeira e caminhão basculante de 14 m³</t>
  </si>
  <si>
    <t>Escavação, carga e transporte de material de 1ª categoria - DMT de 50 a 200 m - caminho de serviço em revestimento primário - com escavadeira e caminhão basculante de 14 m³</t>
  </si>
  <si>
    <t>Escavação, carga e transporte de material de 1ª categoria - DMT de 50 a 200 m - caminho de serviço pavimentado - com carregadeira e caminhão basculante de 14 m³</t>
  </si>
  <si>
    <t>Escavação, carga e transporte de material de 1ª categoria - DMT de 50 a 200 m - caminho de serviço pavimentado - com escavadeira e caminhão basculante de 14 m³</t>
  </si>
  <si>
    <t>Escavação, carga e transporte de material de 1ª categoria - DMT de 600 a 800 m - caminho de serviço em leito natural - com carregadeira e caminhão basculante de 14 m³</t>
  </si>
  <si>
    <t>Escavação, carga e transporte de material de 1ª categoria - DMT de 600 a 800 m - caminho de serviço em leito natural - com escavadeira e caminhão basculante de 14 m³</t>
  </si>
  <si>
    <t>Escavação, carga e transporte de material de 1ª categoria - DMT de 600 a 800 m - caminho de serviço em revestimento primário - com carregadeira e caminhão basculante de 14 m³</t>
  </si>
  <si>
    <t>Escavação, carga e transporte de material de 1ª categoria - DMT de 600 a 800 m - caminho de serviço em revestimento primário - com escavadeira e caminhão basculante de 14 m³</t>
  </si>
  <si>
    <t>Escavação, carga e transporte de material de 1ª categoria - DMT de 600 a 800 m - caminho de serviço pavimentado - com carregadeira e caminhão basculante de 14 m³</t>
  </si>
  <si>
    <t>Escavação, carga e transporte de material de 1ª categoria - DMT de 600 a 800 m - caminho de serviço pavimentado - com escavadeira e caminhão basculante de 14 m³</t>
  </si>
  <si>
    <t>Escavação, carga e transporte de material de 1ª categoria - DMT de 800 a 1.000 m - caminho de serviço em leito natural - com carregadeira e caminhão basculante de 14 m³</t>
  </si>
  <si>
    <t>Escavação, carga e transporte de material de 1ª categoria - DMT de 800 a 1.000 m - caminho de serviço em leito natural - com escavadeira e caminhão basculante de 14 m³</t>
  </si>
  <si>
    <t>Escavação, carga e transporte de material de 1ª categoria - DMT de 800 a 1.000 m - caminho de serviço em revestimento primário - com carregadeira e caminhão basculante de 14 m³</t>
  </si>
  <si>
    <t>Escavação, carga e transporte de material de 1ª categoria - DMT de 800 a 1.000 m - caminho de serviço em revestimento primário - com escavadeira e caminhão basculante de 14 m³</t>
  </si>
  <si>
    <t>Escavação, carga e transporte de material de 1ª categoria - DMT de 800 a 1.000 m - caminho de serviço pavimentado - com carregadeira e caminhão basculante de 14 m³</t>
  </si>
  <si>
    <t>Escavação, carga e transporte de material de 1ª categoria - DMT de 800 a 1.000 m - caminho de serviço pavimentado - com escavadeira e caminhão basculante de 14 m³</t>
  </si>
  <si>
    <t>Escavação, carga e transporte de material de 1ª categoria na distância de 3.000 m - caminho de serviço em leito natural - com carregadeira e caminhão basculante de 14 m³</t>
  </si>
  <si>
    <t>Escavação, carga e transporte de material de 1ª categoria na distância de 3.000 m - caminho de serviço em leito natural - com escavadeira e caminhão basculante de 14 m³</t>
  </si>
  <si>
    <t>Escavação, carga e transporte de material de 1ª categoria na distância de 3.000 m - caminho de serviço em revestimento primário - com carregadeira e caminhão basculante de 14 m³</t>
  </si>
  <si>
    <t>Escavação, carga e transporte de material de 1ª categoria na distância de 3.000 m - caminho de serviço em revestimento primário - com escavadeira e caminhão basculante de 14 m³</t>
  </si>
  <si>
    <t>Escavação, carga e transporte de material de 1ª categoria na distância de 3.000 m - caminho de serviço pavimentado - com carregadeira e caminhão basculante de 14 m³</t>
  </si>
  <si>
    <t>Escavação, carga e transporte de material de 1ª categoria na distância de 3.000 m - caminho de serviço pavimentado - com escavadeira e caminhão basculante de 14 m³</t>
  </si>
  <si>
    <t>Escavação, carga e transporte de material de 2ª categoria - DMT de 1.000 a 1.200 m - caminho de serviço em leito natural - com carregadeira e caminhão basculante de 14 m³</t>
  </si>
  <si>
    <t>Escavação, carga e transporte de material de 2ª categoria - DMT de 1.000 a 1.200 m - caminho de serviço em leito natural - com escavadeira e caminhão basculante de 14 m³</t>
  </si>
  <si>
    <t>Escavação, carga e transporte de material de 2ª categoria - DMT de 1.000 a 1.200 m - caminho de serviço em revestimento primário - com carregadeira e caminhão basculante de 14 m³</t>
  </si>
  <si>
    <t>Escavação, carga e transporte de material de 2ª categoria - DMT de 1.000 a 1.200 m - caminho de serviço em revestimento primário - com escavadeira e caminhão basculante de 14 m³</t>
  </si>
  <si>
    <t>Escavação, carga e transporte de material de 2ª categoria - DMT de 1.000 a 1.200 m - caminho de serviço pavimentado - com carregadeira e caminhão basculante de 14 m³</t>
  </si>
  <si>
    <t>Escavação, carga e transporte de material de 2ª categoria - DMT de 1.000 a 1.200 m - caminho de serviço pavimentado - com escavadeira e caminhão basculante de 14 m³</t>
  </si>
  <si>
    <t>Escavação, carga e transporte de material de 2ª categoria - DMT de 1.200 a 1.400 m - caminho de serviço em leito natural - com carregadeira e caminhão basculante de 14 m³</t>
  </si>
  <si>
    <t>Escavação, carga e transporte de material de 2ª categoria - DMT de 1.200 a 1.400 m - caminho de serviço em leito natural - com escavadeira e caminhão basculante de 14 m³</t>
  </si>
  <si>
    <t>Escavação, carga e transporte de material de 2ª categoria - DMT de 1.200 a 1.400 m - caminho de serviço em revestimento primário - com carregadeira e caminhão basculante de 14 m³</t>
  </si>
  <si>
    <t>Escavação, carga e transporte de material de 2ª categoria - DMT de 1.200 a 1.400 m - caminho de serviço em revestimento primário - com escavadeira e caminhão basculante de 14 m³</t>
  </si>
  <si>
    <t>Escavação, carga e transporte de material de 2ª categoria - DMT de 1.200 a 1.400 m - caminho de serviço pavimentado - com carregadeira e caminhão basculante de 14 m³</t>
  </si>
  <si>
    <t>Escavação, carga e transporte de material de 2ª categoria - DMT de 1.200 a 1.400 m - caminho de serviço pavimentado - com escavadeira e caminhão basculante de 14 m³</t>
  </si>
  <si>
    <t>Escavação, carga e transporte de material de 2ª categoria - DMT de 1.400 a 1.600 m - caminho de serviço em leito natural - com carregadeira e caminhão basculante de 14 m³</t>
  </si>
  <si>
    <t>Escavação, carga e transporte de material de 2ª categoria - DMT de 1.400 a 1.600 m - caminho de serviço em leito natural - com escavadeira e caminhão basculante de 14 m³</t>
  </si>
  <si>
    <t>Escavação, carga e transporte de material de 2ª categoria - DMT de 1.400 a 1.600 m - caminho de serviço em revestimento primário - com carregadeira e caminhão basculante de 14 m³</t>
  </si>
  <si>
    <t>Escavação, carga e transporte de material de 2ª categoria - DMT de 1.400 a 1.600 m - caminho de serviço em revestimento primário - com escavadeira e caminhão basculante de 14 m³</t>
  </si>
  <si>
    <t>Escavação, carga e transporte de material de 2ª categoria - DMT de 1.400 a 1.600 m - caminho de serviço pavimentado - com carregadeira e caminhão basculante de 14 m³</t>
  </si>
  <si>
    <t>Escavação, carga e transporte de material de 2ª categoria - DMT de 1.400 a 1.600 m - caminho de serviço pavimentado - com escavadeira e caminhão basculante de 14 m³</t>
  </si>
  <si>
    <t>Escavação, carga e transporte de material de 2ª categoria - DMT de 1.600 a 1.800 m - caminho de serviço em leito natural - com carregadeira e caminhão basculante de 14 m³</t>
  </si>
  <si>
    <t>Escavação, carga e transporte de material de 2ª categoria - DMT de 1.600 a 1.800 m - caminho de serviço em leito natural - com escavadeira e caminhão basculante de 14 m³</t>
  </si>
  <si>
    <t>Escavação, carga e transporte de material de 2ª categoria - DMT de 1.600 a 1.800 m - caminho de serviço em revestimento primário - com carregadeira e caminhão basculante de 14 m³</t>
  </si>
  <si>
    <t>Escavação, carga e transporte de material de 2ª categoria - DMT de 1.600 a 1.800 m - caminho de serviço em revestimento primário - com escavadeira e caminhão basculante de 14 m³</t>
  </si>
  <si>
    <t>Escavação, carga e transporte de material de 2ª categoria - DMT de 1.600 a 1.800 m - caminho de serviço pavimentado - com carregadeira e caminhão basculante de 14 m³</t>
  </si>
  <si>
    <t>Escavação, carga e transporte de material de 2ª categoria - DMT de 1.600 a 1.800 m - caminho de serviço pavimentado - com escavadeira e caminhão basculante de 14 m³</t>
  </si>
  <si>
    <t>Escavação, carga e transporte de material de 2ª categoria - DMT de 1.800 a 2.000 m - caminho de serviço em leito natural - com carregadeira e caminhão basculante de 14 m³</t>
  </si>
  <si>
    <t>Escavação, carga e transporte de material de 2ª categoria - DMT de 1.800 a 2.000 m - caminho de serviço em leito natural - com escavadeira e caminhão basculante de 14 m³</t>
  </si>
  <si>
    <t>Escavação, carga e transporte de material de 2ª categoria - DMT de 1.800 a 2.000 m - caminho de serviço em revestimento primário - com carregadeira e caminhão basculante de 14 m³</t>
  </si>
  <si>
    <t>Escavação, carga e transporte de material de 2ª categoria - DMT de 1.800 a 2.000 m - caminho de serviço em revestimento primário - com escavadeira e caminhão basculante de 14 m³</t>
  </si>
  <si>
    <t>Escavação, carga e transporte de material de 2ª categoria - DMT de 1.800 a 2.000 m - caminho de serviço pavimentado - com carregadeira e caminhão basculante de 14 m³</t>
  </si>
  <si>
    <t>Escavação, carga e transporte de material de 2ª categoria - DMT de 1.800 a 2.000 m - caminho de serviço pavimentado - com escavadeira e caminhão basculante de 14 m³</t>
  </si>
  <si>
    <t>Escavação, carga e transporte de material de 2ª categoria - DMT de 2.000 a 2.500 m - caminho de serviço em leito natural - com carregadeira e caminhão basculante de 14 m³</t>
  </si>
  <si>
    <t>Escavação, carga e transporte de material de 2ª categoria - DMT de 2.000 a 2.500 m - caminho de serviço em leito natural - com escavadeira e caminhão basculante de 14 m³</t>
  </si>
  <si>
    <t>Escavação, carga e transporte de material de 2ª categoria - DMT de 2.000 a 2.500 m - caminho de serviço em revestimento primário - com carregadeira e caminhão basculante de 14 m³</t>
  </si>
  <si>
    <t>Escavação, carga e transporte de material de 2ª categoria - DMT de 2.000 a 2.500 m - caminho de serviço em revestimento primário - com escavadeira e caminhão basculante de 14 m³</t>
  </si>
  <si>
    <t>Escavação, carga e transporte de material de 2ª categoria - DMT de 2.000 a 2.500 m - caminho de serviço pavimentado - com carregadeira e caminhão basculante de 14 m³</t>
  </si>
  <si>
    <t>Escavação, carga e transporte de material de 2ª categoria - DMT de 2.000 a 2.500 m - caminho de serviço pavimentado - com escavadeira e caminhão basculante de 14 m³</t>
  </si>
  <si>
    <t>Escavação, carga e transporte de material de 2ª categoria - DMT de 2.500 a 3.000 m - caminho de serviço em leito natural - com carregadeira e caminhão basculante de 14 m³</t>
  </si>
  <si>
    <t>Escavação, carga e transporte de material de 2ª categoria - DMT de 2.500 a 3.000 m - caminho de serviço em leito natural - com escavadeira e caminhão basculante de 14 m³</t>
  </si>
  <si>
    <t>Escavação, carga e transporte de material de 2ª categoria - DMT de 2.500 a 3.000 m - caminho de serviço em revestimento primário - com carregadeira e caminhão basculante de 14 m³</t>
  </si>
  <si>
    <t>Escavação, carga e transporte de material de 2ª categoria - DMT de 2.500 a 3.000 m - caminho de serviço em revestimento primário - com escavadeira e caminhão basculante de 14 m³</t>
  </si>
  <si>
    <t>Escavação, carga e transporte de material de 2ª categoria - DMT de 2.500 a 3.000 m - caminho de serviço pavimentado - com carregadeira e caminhão basculante de 14 m³</t>
  </si>
  <si>
    <t>Escavação, carga e transporte de material de 2ª categoria - DMT de 2.500 a 3.000 m - caminho de serviço pavimentado - com escavadeira e caminhão basculante de 14 m³</t>
  </si>
  <si>
    <t>Escavação, carga e transporte de material de 2ª categoria - DMT de 200 a 400 m - caminho de serviço em leito natural - com carregadeira e caminhão basculante de 14 m³</t>
  </si>
  <si>
    <t>Escavação, carga e transporte de material de 2ª categoria - DMT de 200 a 400 m - caminho de serviço em leito natural - com escavadeira e caminhão basculante de 14 m³</t>
  </si>
  <si>
    <t>Escavação, carga e transporte de material de 2ª categoria - DMT de 200 a 400 m - caminho de serviço em revestimento primário - com carregadeira e caminhão basculante de 14 m³</t>
  </si>
  <si>
    <t>Escavação, carga e transporte de material de 2ª categoria - DMT de 200 a 400 m - caminho de serviço em revestimento primário - com escavadeira e caminhão basculante de 14 m³</t>
  </si>
  <si>
    <t>Escavação, carga e transporte de material de 2ª categoria - DMT de 200 a 400 m - caminho de serviço pavimentado - com carregadeira e caminhão basculante de 14 m³</t>
  </si>
  <si>
    <t>Escavação, carga e transporte de material de 2ª categoria - DMT de 200 a 400 m - caminho de serviço pavimentado - com escavadeira e caminhão basculante de 14 m³</t>
  </si>
  <si>
    <t>Escavação, carga e transporte de material de 2ª categoria - DMT de 400 a 600 m - caminho de serviço em leito natural - com carregadeira e caminhão basculante de 14 m³</t>
  </si>
  <si>
    <t>Escavação, carga e transporte de material de 2ª categoria - DMT de 400 a 600 m - caminho de serviço em leito natural - com escavadeira e caminhão basculante de 14 m³</t>
  </si>
  <si>
    <t>Escavação, carga e transporte de material de 2ª categoria - DMT de 400 a 600 m - caminho de serviço em revestimento primário - com carregadeira e caminhão basculante de 14 m³</t>
  </si>
  <si>
    <t>Escavação, carga e transporte de material de 2ª categoria - DMT de 400 a 600 m - caminho de serviço em revestimento primário - com escavadeira e caminhão basculante de 14 m³</t>
  </si>
  <si>
    <t>Escavação, carga e transporte de material de 2ª categoria - DMT de 400 a 600 m - caminho de serviço pavimentado - com carregadeira e caminhão basculante de 14 m³</t>
  </si>
  <si>
    <t>Escavação, carga e transporte de material de 2ª categoria - DMT de 400 a 600 m - caminho de serviço pavimentado - com escavadeira e caminhão basculante de 14 m³</t>
  </si>
  <si>
    <t>Escavação, carga e transporte de material de 2ª categoria - DMT de 50 a 200 m - caminho de serviço em leito natural - com carregadeira e caminhão basculante de 14 m³</t>
  </si>
  <si>
    <t>Escavação, carga e transporte de material de 2ª categoria - DMT de 50 a 200 m - caminho de serviço em leito natural - com escavadeira e caminhão basculante de 14 m³</t>
  </si>
  <si>
    <t>Escavação, carga e transporte de material de 2ª categoria - DMT de 50 a 200 m - caminho de serviço em revestimento primário - com carregadeira e caminhão basculante de 14 m³</t>
  </si>
  <si>
    <t>Escavação, carga e transporte de material de 2ª categoria - DMT de 50 a 200 m - caminho de serviço em revestimento primário - com escavadeira e caminhão basculante de 14 m³</t>
  </si>
  <si>
    <t>Escavação, carga e transporte de material de 2ª categoria - DMT de 50 a 200 m - caminho de serviço pavimentado - com carregadeira e caminhão basculante de 14 m³</t>
  </si>
  <si>
    <t>Escavação, carga e transporte de material de 2ª categoria - DMT de 50 a 200 m - caminho de serviço pavimentado - com escavadeira e caminhão basculante de 14 m³</t>
  </si>
  <si>
    <t>Escavação, carga e transporte de material de 2ª categoria - DMT de 50 m</t>
  </si>
  <si>
    <t>Escavação, carga e transporte de material de 2ª categoria - DMT de 600 a 800 m - caminho de serviço em leito natural - com carregadeira e caminhão basculante de 14 m³</t>
  </si>
  <si>
    <t>Escavação, carga e transporte de material de 2ª categoria - DMT de 600 a 800 m - caminho de serviço em leito natural - com escavadeira e caminhão basculante de 14 m³</t>
  </si>
  <si>
    <t>Escavação, carga e transporte de material de 2ª categoria - DMT de 600 a 800 m - caminho de serviço em revestimento primário - com carregadeira e caminhão basculante de 14 m³</t>
  </si>
  <si>
    <t>Escavação, carga e transporte de material de 2ª categoria - DMT de 600 a 800 m - caminho de serviço em revestimento primário - com escavadeira e caminhão basculante de 14 m³</t>
  </si>
  <si>
    <t>Escavação, carga e transporte de material de 2ª categoria - DMT de 600 a 800 m - caminho de serviço pavimentado - com carregadeira e caminhão basculante de 14 m³</t>
  </si>
  <si>
    <t>Escavação, carga e transporte de material de 2ª categoria - DMT de 600 a 800 m - caminho de serviço pavimentado - com escavadeira e caminhão basculante de 14 m³</t>
  </si>
  <si>
    <t>Escavação, carga e transporte de material de 2ª categoria - DMT de 800 a 1.000 m - caminho de serviço em leito natural - com carregadeira e caminhão basculante de 14 m³</t>
  </si>
  <si>
    <t>Escavação, carga e transporte de material de 2ª categoria - DMT de 800 a 1.000 m - caminho de serviço em leito natural - com escavadeira e caminhão basculante de 14 m³</t>
  </si>
  <si>
    <t>Escavação, carga e transporte de material de 2ª categoria - DMT de 800 a 1.000 m - caminho de serviço em revestimento primário - com carregadeira e caminhão basculante de 14 m³</t>
  </si>
  <si>
    <t>Escavação, carga e transporte de material de 2ª categoria - DMT de 800 a 1.000 m - caminho de serviço em revestimento primário - com escavadeira e caminhão basculante de 14 m³</t>
  </si>
  <si>
    <t>Escavação, carga e transporte de material de 2ª categoria - DMT de 800 a 1.000 m - caminho de serviço pavimentado - com carregadeira e caminhão basculante de 14 m³</t>
  </si>
  <si>
    <t>Escavação, carga e transporte de material de 2ª categoria - DMT de 800 a 1.000 m - caminho de serviço pavimentado - com escavadeira e caminhão basculante de 14 m³</t>
  </si>
  <si>
    <t>Escavação, carga e transporte de material de 2ª categoria na distância de 3.000 m - caminho de serviço em leito natural - com escavadeira e caminhão basculante de 14 m³</t>
  </si>
  <si>
    <t>Escavação, carga e transporte de material de 2ª categoria na distância de 3.000 m - caminho de serviço em leito natural com carregadeira e caminhão basculante de 14 m³</t>
  </si>
  <si>
    <t>Escavação, carga e transporte de material de 2ª categoria na distância de 3.000 m - caminho de serviço em revestimento primário - com escavadeira e caminhão basculante de 14 m³</t>
  </si>
  <si>
    <t>Escavação, carga e transporte de material de 2ª categoria na distância de 3.000 m - caminho de serviço pavimentado - com carregadeira e caminhão basculante de 14 m³</t>
  </si>
  <si>
    <t>Escavação, carga e transporte de material de 2ª categoria na distância de 3.000 m - caminho de serviço pavimentado - com escavadeira e caminhão basculante de 14 m³</t>
  </si>
  <si>
    <t>Escavação, carga e transporte de material de 2ª categoria na distância de 3.000 m -caminho de serviço com revestimento primário com carregadeira e caminhão basculante de 14 m³</t>
  </si>
  <si>
    <t>Escavação, carga e transporte de material de 3ª categoria - DMT de 1.000 a 1.200 m - caminho de serviço em leito natural com caminhão basculante de 12 m³</t>
  </si>
  <si>
    <t>Escavação, carga e transporte de material de 3ª categoria - DMT de 1.000 a 1.200 m - caminho de serviço em revestimento primário - com caminhão basculante de 12 m³</t>
  </si>
  <si>
    <t>Escavação, carga e transporte de material de 3ª categoria - DMT de 1.000 a 1.200 m - caminho de serviço pavimentado - com caminhão basculante de 12 m³</t>
  </si>
  <si>
    <t>Escavação, carga e transporte de material de 3ª categoria - DMT de 1.200 a 1.400 m - caminho de serviço em leito natural com caminhão basculante de 12 m³</t>
  </si>
  <si>
    <t>Escavação, carga e transporte de material de 3ª categoria - DMT de 1.200 a 1.400 m - caminho de serviço em revestimento primário - com caminhão basculante de 12 m³</t>
  </si>
  <si>
    <t>Escavação, carga e transporte de material de 3ª categoria - DMT de 1.200 a 1.400 m - caminho de serviço pavimentado - com caminhão basculante de 12 m³</t>
  </si>
  <si>
    <t>Escavação, carga e transporte de material de 3ª categoria - DMT de 1.400 a 1.600 m - caminho de serviço em leito natural com caminhão basculante de 12 m³</t>
  </si>
  <si>
    <t>Escavação, carga e transporte de material de 3ª categoria - DMT de 1.400 a 1.600 m - caminho de serviço em revestimento primário - com caminhão basculante de 12 m³</t>
  </si>
  <si>
    <t>Escavação, carga e transporte de material de 3ª categoria - DMT de 1.400 a 1.600 m - caminho de serviço pavimentado - com caminhão basculante de 12 m³</t>
  </si>
  <si>
    <t>Escavação, carga e transporte de material de 3ª categoria - DMT de 1.600 a 1.800 m - caminho de serviço em leito natural com caminhão basculante de 12 m³</t>
  </si>
  <si>
    <t>Escavação, carga e transporte de material de 3ª categoria - DMT de 1.600 a 1.800 m - caminho de serviço em revestimento primário - com caminhão basculante de 12 m³</t>
  </si>
  <si>
    <t>Escavação, carga e transporte de material de 3ª categoria - DMT de 1.600 a 1.800 m - caminho de serviço pavimentado - com caminhão basculante de 12 m³</t>
  </si>
  <si>
    <t>Escavação, carga e transporte de material de 3ª categoria - DMT de 1.800 a 2.000 m - caminho de serviço em leito natural com caminhão basculante de 12 m³</t>
  </si>
  <si>
    <t>Escavação, carga e transporte de material de 3ª categoria - DMT de 1.800 a 2.000 m - caminho de serviço em revestimento primário - com caminhão basculante de 12 m³</t>
  </si>
  <si>
    <t>Escavação, carga e transporte de material de 3ª categoria - DMT de 1.800 a 2.000 m - caminho de serviço pavimentado - com caminhão basculante de 12 m³</t>
  </si>
  <si>
    <t>Escavação, carga e transporte de material de 3ª categoria - DMT de 2.000 a 2.500 m - caminho de serviço em leito natural com caminhão basculante de 12 m³</t>
  </si>
  <si>
    <t>Escavação, carga e transporte de material de 3ª categoria - DMT de 2.000 a 2.500 m - caminho de serviço em revestimento primário - com caminhão basculante de 12 m³</t>
  </si>
  <si>
    <t>Escavação, carga e transporte de material de 3ª categoria - DMT de 2.000 a 2.500 m - caminho de serviço pavimentado - com caminhão basculante de 12 m³</t>
  </si>
  <si>
    <t>Escavação, carga e transporte de material de 3ª categoria - DMT de 2.500 a 3.000 m - caminho de serviço em leito natural com caminhão basculante de 12 m³</t>
  </si>
  <si>
    <t>Escavação, carga e transporte de material de 3ª categoria - DMT de 2.500 a 3.000 m - caminho de serviço em revestimento primário - com caminhão basculante de 12 m³</t>
  </si>
  <si>
    <t>Escavação, carga e transporte de material de 3ª categoria - DMT de 2.500 a 3.000 m - caminho de serviço pavimentado - com caminhão basculante de 12 m³</t>
  </si>
  <si>
    <t>Escavação, carga e transporte de material de 3ª categoria - DMT de 200 a 400 m - caminho de serviço em leito natural com caminhão basculante de 12 m³</t>
  </si>
  <si>
    <t>Escavação, carga e transporte de material de 3ª categoria - DMT de 200 a 400 m - caminho de serviço em revestimento primário - com caminhão basculante de 12 m³</t>
  </si>
  <si>
    <t>Escavação, carga e transporte de material de 3ª categoria - DMT de 200 a 400 m - caminho de serviço pavimentado - com caminhão basculante de 12 m³</t>
  </si>
  <si>
    <t>Escavação, carga e transporte de material de 3ª categoria - DMT de 400 a 600 m - caminho de serviço em leito natural com caminhão basculante de 12 m³</t>
  </si>
  <si>
    <t>Escavação, carga e transporte de material de 3ª categoria - DMT de 400 a 600 m - caminho de serviço em revestimento primário - com caminhão basculante de 12 m³</t>
  </si>
  <si>
    <t>Escavação, carga e transporte de material de 3ª categoria - DMT de 400 a 600 m - caminho de serviço pavimentado - com caminhão basculante de 12 m³</t>
  </si>
  <si>
    <t>Escavação, carga e transporte de material de 3ª categoria - DMT de 50 a 200 m - caminho de serviço em leito natural com caminhão basculante de 12 m³</t>
  </si>
  <si>
    <t>Escavação, carga e transporte de material de 3ª categoria - DMT de 50 a 200 m - caminho de serviço em revestimento primário - com caminhão basculante de 12 m³</t>
  </si>
  <si>
    <t>Escavação, carga e transporte de material de 3ª categoria - DMT de 50 a 200 m - caminho de serviço pavimentado - com caminhão basculante de 12 m³</t>
  </si>
  <si>
    <t>Escavação, carga e transporte de material de 3ª categoria - DMT de 600 a 800 m - caminho de serviço em leito natural com caminhão basculante de 12 m³</t>
  </si>
  <si>
    <t>Escavação, carga e transporte de material de 3ª categoria - DMT de 600 a 800 m - caminho de serviço em revestimento primário - com caminhão basculante de 12 m³</t>
  </si>
  <si>
    <t>Escavação, carga e transporte de material de 3ª categoria - DMT de 600 a 800 m - caminho de serviço pavimentado - com caminhão basculante de 12 m³</t>
  </si>
  <si>
    <t>Escavação, carga e transporte de material de 3ª categoria - DMT de 800 a 1.000 m - caminho de serviço em leito natural com caminhão basculante de 12 m³</t>
  </si>
  <si>
    <t>Escavação, carga e transporte de material de 3ª categoria - DMT de 800 a 1.000 m - caminho de serviço em revestimento primário - com caminhão basculante de 12 m³</t>
  </si>
  <si>
    <t>Escavação, carga e transporte de material de 3ª categoria - DMT de 800 a 1.000 m - caminho de serviço pavimentado - com caminhão basculante de 12 m³</t>
  </si>
  <si>
    <t>Escavação, carga e transporte de material de 3ª categoria na distância de 3.000 m - caminho de serviço em leito natural com caminhão basculante de 12 m³</t>
  </si>
  <si>
    <t>Escavação, carga e transporte de material de 3ª categoria na distância de 3.000 m - caminho de serviço em revestimento primário - com caminhão basculante de 12 m³</t>
  </si>
  <si>
    <t>Escavação, carga e transporte de material de 3ª categoria na distância de 3.000 m - caminho de serviço pavimentado - com caminhão basculante de 12 m³</t>
  </si>
  <si>
    <t>Escavação, carga e transporte de solos moles - DMT de 0 a 50 m</t>
  </si>
  <si>
    <t>Escavação, carga e transporte de solos moles - DMT de 1.000 a 1.200 m - caminho de serviço em leito natural - com caminhão basculante de 14 m³</t>
  </si>
  <si>
    <t>Escavação, carga e transporte de solos moles - DMT de 1.000 a 1.200 m - caminho de serviço em revestimento primário - com caminhão basculante de 14 m³</t>
  </si>
  <si>
    <t>Escavação, carga e transporte de solos moles - DMT de 1.000 a 1.200 m - caminho de serviço pavimentado - com caminhão basculante de 14 m³</t>
  </si>
  <si>
    <t>Escavação, carga e transporte de solos moles - DMT de 1.200 a 1.400 m - caminho de serviço em leito natural - com caminhão basculante de 14 m³</t>
  </si>
  <si>
    <t>Escavação, carga e transporte de solos moles - DMT de 1.200 a 1.400 m - caminho de serviço em revestimento primário - com caminhão basculante de 14 m³</t>
  </si>
  <si>
    <t>Escavação, carga e transporte de solos moles - DMT de 1.200 a 1.400 m - caminho de serviço pavimentado - com caminhão basculante de 14 m³</t>
  </si>
  <si>
    <t>Escavação, carga e transporte de solos moles - DMT de 1.400 a 1.600 m - caminho de serviço em leito natural - com caminhão basculante de 14 m³</t>
  </si>
  <si>
    <t>Escavação, carga e transporte de solos moles - DMT de 1.400 a 1.600 m - caminho de serviço em revestimento primário - com caminhão basculante de 14 m³</t>
  </si>
  <si>
    <t>Escavação, carga e transporte de solos moles - DMT de 1.400 a 1.600 m - caminho de serviço pavimentado - com caminhão basculante de 14 m³</t>
  </si>
  <si>
    <t>Escavação, carga e transporte de solos moles - DMT de 1.600 a 1.800 m - caminho de serviço em leito natural - com caminhão basculante de 14 m³</t>
  </si>
  <si>
    <t>Escavação, carga e transporte de solos moles - DMT de 1.600 a 1.800 m - caminho de serviço em revestimento primário - com caminhão basculante de 14 m³</t>
  </si>
  <si>
    <t>Escavação, carga e transporte de solos moles - DMT de 1.600 a 1.800 m - caminho de serviço pavimentado - com caminhão basculante de 14 m³</t>
  </si>
  <si>
    <t>Escavação, carga e transporte de solos moles - DMT de 1.800 a 2.000 m - caminho de serviço em leito natural - com caminhão basculante de 14 m³</t>
  </si>
  <si>
    <t>Escavação, carga e transporte de solos moles - DMT de 1.800 a 2.000 m - caminho de serviço em revestimento primário - com caminhão basculante de 14 m³</t>
  </si>
  <si>
    <t>Escavação, carga e transporte de solos moles - DMT de 1.800 a 2.000 m - caminho de serviço pavimentado - com caminhão basculante de 14 m³</t>
  </si>
  <si>
    <t>Escavação, carga e transporte de solos moles - DMT de 2.000 a 2.500 m - caminho de serviço em leito natural - com caminhão basculante de 14 m³</t>
  </si>
  <si>
    <t>Escavação, carga e transporte de solos moles - DMT de 2.000 a 2.500 m - caminho de serviço em revestimento primário - com caminhão basculante de 14 m³</t>
  </si>
  <si>
    <t>Escavação, carga e transporte de solos moles - DMT de 2.000 a 2.500 m - caminho de serviço pavimentado - com caminhão basculante de 14 m³</t>
  </si>
  <si>
    <t>Escavação, carga e transporte de solos moles - DMT de 2.500 a 3.000 m - caminho de serviço em leito natural - com caminhão basculante de 14 m³</t>
  </si>
  <si>
    <t>Escavação, carga e transporte de solos moles - DMT de 2.500 a 3.000 m - caminho de serviço em revestimento primário - com caminhão basculante de 14 m³</t>
  </si>
  <si>
    <t>Escavação, carga e transporte de solos moles - DMT de 2.500 a 3.000 m - caminho de serviço pavimentado - com caminhão basculante de 14 m³</t>
  </si>
  <si>
    <t>Escavação, carga e transporte de solos moles - DMT de 200 a 400 m - caminho de serviço em leito natural - com caminhão basculante de 14 m³</t>
  </si>
  <si>
    <t>Escavação, carga e transporte de solos moles - DMT de 200 a 400 m - caminho de serviço em revestimento primário - com caminhão basculante de 14 m³</t>
  </si>
  <si>
    <t>Escavação, carga e transporte de solos moles - DMT de 200 a 400 m - caminho de serviço pavimentado - com caminhão basculante de 14 m³</t>
  </si>
  <si>
    <t>Escavação, carga e transporte de solos moles - DMT de 400 a 600 m - caminho de serviço em leito natural - com caminhão basculante de 14 m³</t>
  </si>
  <si>
    <t>Escavação, carga e transporte de solos moles - DMT de 400 a 600 m - caminho de serviço em revestimento primário - com caminhão basculante de 14 m³</t>
  </si>
  <si>
    <t>Escavação, carga e transporte de solos moles - DMT de 400 a 600 m - caminho de serviço pavimentado - com caminhão basculante de 14 m³</t>
  </si>
  <si>
    <t>Escavação, carga e transporte de solos moles - DMT de 50 a 200 m - caminho de serviço em leito natural - com caminhão basculante de 14 m³</t>
  </si>
  <si>
    <t>Escavação, carga e transporte de solos moles - DMT de 50 a 200 m - caminho de serviço em revestimento primário - com caminhão basculante de 14 m³</t>
  </si>
  <si>
    <t>Escavação, carga e transporte de solos moles - DMT de 50 a 200 m - caminho de serviço pavimentado - com caminhão basculante de 14 m³</t>
  </si>
  <si>
    <t>Escavação, carga e transporte de solos moles - DMT de 600 a 800 m - caminho de serviço em leito natural - com caminhão basculante de 14 m³</t>
  </si>
  <si>
    <t>Escavação, carga e transporte de solos moles - DMT de 600 a 800 m - caminho de serviço em revestimento primário - com caminhão basculante de 14 m³</t>
  </si>
  <si>
    <t>Escavação, carga e transporte de solos moles - DMT de 600 a 800 m - caminho de serviço pavimentado - com caminhão basculante de 14 m³</t>
  </si>
  <si>
    <t>Escavação, carga e transporte de solos moles - DMT de 800 a 1.000 m - caminho de serviço em leito natural - com caminhão basculante de 14 m³</t>
  </si>
  <si>
    <t>Escavação, carga e transporte de solos moles - DMT de 800 a 1.000 m - caminho de serviço em revestimento primário - com caminhão basculante de 14 m³</t>
  </si>
  <si>
    <t>Escavação, carga e transporte de solos moles - DMT de 800 a 1.000 m - caminho de serviço pavimentado - com caminhão basculante de 14 m³</t>
  </si>
  <si>
    <t>Escavação, carga e transporte de solos moles na distância de 3.000 m - caminho de serviço em leito natural - com caminhão basculante de 14 m³</t>
  </si>
  <si>
    <t>Escavação, carga e transporte de solos moles na distância de 3.000 m - caminho de serviço em revestimento primário - com caminhão basculante de 14 m³</t>
  </si>
  <si>
    <t>Escavação, carga e transporte de solos moles na distância de 3.000 m - caminho de serviço pavimentado - com caminhão basculante de 14 m³</t>
  </si>
  <si>
    <t>Escavação, carga e transporte em material de 1ª categoria - DMT de 1.000 a 1.200 m com motoscraper</t>
  </si>
  <si>
    <t>Escavação, carga e transporte em material de 1ª categoria - DMT de 1.200 a 1.400 m com motoscraper</t>
  </si>
  <si>
    <t>Escavação, carga e transporte em material de 1ª categoria - DMT de 200 a 400 m com motoscraper</t>
  </si>
  <si>
    <t>Escavação, carga e transporte em material de 1ª categoria - DMT de 400 a 600 m com motoscraper</t>
  </si>
  <si>
    <t>Escavação, carga e transporte em material de 1ª categoria - DMT de 50 a 200 m com motoscraper</t>
  </si>
  <si>
    <t>Escavação, carga e transporte em material de 1ª categoria - DMT de 50 m</t>
  </si>
  <si>
    <t>Escavação, carga e transporte em material de 1ª categoria - DMT de 600 a 800 m com motoscraper</t>
  </si>
  <si>
    <t>Escavação, carga e transporte em material de 1ª categoria - DMT de 800 a 1.000 m com motoscraper</t>
  </si>
  <si>
    <t>Expurgo de jazida</t>
  </si>
  <si>
    <t>Fragmentação de blocos de rocha com escavadeira e rompedor hidráulico 1.700 kg</t>
  </si>
  <si>
    <t>Limpeza mecanizada da camada vegetal</t>
  </si>
  <si>
    <t>Manutenção de caminho de serviço</t>
  </si>
  <si>
    <t>Pré-fissuramento de material de 3ª categoria</t>
  </si>
  <si>
    <t>Umedecimento de caminho de serviço</t>
  </si>
  <si>
    <t>Chumbador de aço CA-50 - D = 20 mm - ancorado na rocha com cartucho de cimento - fornecimento, perfuração e instalação</t>
  </si>
  <si>
    <t>Chumbador de aço CA-50 - D = 20 mm - ancorado na rocha com injeção de nata de cimento - fornecimento, perfuração e instalação</t>
  </si>
  <si>
    <t>Chumbador de aço CA-50 - D = 22 mm - ancorado na rocha com cartucho de cimento - fornecimento, perfuração e instalação</t>
  </si>
  <si>
    <t>Chumbador de aço CA-50 - D = 25 mm - ancorado na rocha com cartucho de cimento - fornecimento, perfuração e instalação</t>
  </si>
  <si>
    <t>Grampo de aço CA-50 D = 12,5 mm para solo grampeado com capacidade de 30 kN - fornecimento, perfuração e instalação</t>
  </si>
  <si>
    <t>Grampo de aço CA-50 D = 16 mm para solo grampeado com capacidade de 50 kN - fornecimento, perfuração e instalação</t>
  </si>
  <si>
    <t>Grampo de aço CA-50 D = 20 mm para solo grampeado com capacidade de 80 kN - fornecimento, perfuração e instalação</t>
  </si>
  <si>
    <t>Perfuração para tirante permanente protendido autoinjetável em material de 1ª categoria com diâmetro de até 120 mm</t>
  </si>
  <si>
    <t>Perfuração para tirante permanente protendido autoinjetável em material de 2ª categoria com diâmetro de até 87 mm</t>
  </si>
  <si>
    <t>Perfuração para tirantes em material de 1ª categoria com diâmetro de até 120 mm</t>
  </si>
  <si>
    <t>Perfuração para tirantes em material de 2ª categoria com diâmetro de até 120 mm</t>
  </si>
  <si>
    <t>Perfuração para tirantes em material de 3ª categoria com diâmetro de até 120 mm</t>
  </si>
  <si>
    <t>Pintura eletrostática com tinta em pó à base de resina epóxi - E = 200 µm</t>
  </si>
  <si>
    <t>Protensão de tirante com 10 cordoalhas D = 12,7 mm aço CP 190 RB, com capacidade de 860 kN - inclusive ancoragem e grauteamento da cabeça</t>
  </si>
  <si>
    <t>Protensão de tirante com 12 cordoalhas D = 12,7 mm aço CP 190 RB, com capacidade de 1.040 kN - inclusive ancoragem e grauteamento da cabeça</t>
  </si>
  <si>
    <t>Protensão de tirante com 6 cordoalhas D = 12,7 mm aço CP 190 RB, com capacidade de 520 kN - inclusive ancoragem e grauteamento da cabeça</t>
  </si>
  <si>
    <t>Protensão de tirante com 8 cordoalhas D = 12,7 mm aço CP 190 RB, com capacidade de 690 kN - inclusive ancoragem e grauteamento da cabeça</t>
  </si>
  <si>
    <t>Protensão de tirante permanente autoinjetável de aço D = 40 mm, seção de 684 mm², tensão de escoamento = 440 MPa e tensão de ruptura = 580 MPa - inclusive ancoragem e grauteamento da cabeça</t>
  </si>
  <si>
    <t>Protensão de tirante permanente autoinjetável de aço D = 40 mm, seção de 822 mm², tensão de escoamento = 470 MPa e tensão de ruptura = 600 MPa - inclusive ancoragem e grauteamento da cabeça</t>
  </si>
  <si>
    <t>Protensão de tirante permanente autoinjetável de aço D = 40 mm, seção de 936 mm², tensão de escoamento = 700 MPa e tensão de ruptura = 830 MPa - inclusive ancoragem e grauteamento da cabeça</t>
  </si>
  <si>
    <t>Protensão de tirante permanente autoinjetável de aço D = 50 mm, seção de 1.330 mm², tensão de escoamento = 630 MPa e tensão de ruptura = 740 MPa - inclusive ancoragem e grauteamento da cabeça</t>
  </si>
  <si>
    <t>Protensão de tirante permanente autoinjetável de aço D = 50 mm, seção de 1.569 mm², tensão de escoamento = 630 MPa e tensão de ruptura = 740 MP - inclusive ancoragem e grauteamento da cabeça</t>
  </si>
  <si>
    <t>Protensão de tirante permanente protendido de aço D = 30 mm, tensão de escoamento = 600 MPa e tensão de ruptura = 720 MPa - inclusive ancoragem e grauteamento da cabeça</t>
  </si>
  <si>
    <t>Protensão de tirante permanente protendido de aço D = 32 mm, tensão de escoamento = 500 MPa e tensão de ruptura = 550 MPa - inclusive ancoragem e grauteamento da cabeça</t>
  </si>
  <si>
    <t>Protensão de tirante permanente protendido de aço D = 32 mm, tensão de escoamento = 950 MPa e tensão de ruptura = 1.050 MPa - inclusive ancoragem e grauteamento da cabeça</t>
  </si>
  <si>
    <t>Protensão de tirante permanente protendido de aço D = 40 mm, tensão de escoamento = 600 MPa e tensão de ruptura = 720 MPa - inclusive ancoragem e grauteamento da cabeça</t>
  </si>
  <si>
    <t>Protensão de tirante permanente protendido de aço D = 44 mm, tensão de escoamento = 680 MPa e tensão de ruptura = 870 MPa - inclusive ancoragem e grauteamento da cabeça</t>
  </si>
  <si>
    <t>Protensão de tirante permanente protendido de aço D = 50 mm, tensão de escoamento = 600 MPa e tensão de ruptura = 720 MPa - inclusive ancoragem e grauteamento da cabeça</t>
  </si>
  <si>
    <t>Protensão de tirante permanente protendido de aço D = 53 mm, tensão de escoamento = 600 MPa e tensão de ruptura = 720 MPa - inclusive ancoragem e grauteamento da cabeça</t>
  </si>
  <si>
    <t>Protensão de tirante permanente protendido de aço D = 57 mm, tensão de escoamento = 600 MPa e tensão de ruptura = 720 MPa - inclusive ancoragem e grauteamento da cabeça</t>
  </si>
  <si>
    <t>Protensão de tirante permanente protendido de aço D = 63 mm, tensão de escoamento = 600 MPa e tensão de ruptura = 720 MPa - inclusive ancoragem e grauteamento da cabeça</t>
  </si>
  <si>
    <t>Protensão de tirante permanente protendido de aço D = 69 mm, tensão de escoamento = 600 MPa e tensão de ruptura = 720 MPa - inclusive ancoragem e grauteamento da cabeça</t>
  </si>
  <si>
    <t>Tirante de barra de aço ancorado na rocha com resina de poliéster, D = 19 mm, tensão de escoamento = 686 MPa e tensão de ruptura = 789 MPa - fornecimento, perfuração e instalação</t>
  </si>
  <si>
    <t>Tirante de barra de aço ancorado na rocha com resina de poliéster, D = 22 mm, tensão de escoamento = 686 MPa e tensão de ruptura = 789 MPa - fornecimento, perfuração e instalação</t>
  </si>
  <si>
    <t>Tirante de barra de aço ancorado na rocha com resina de poliéster, D = 25 mm, tensão de escoamento = 500 MPa e tensão de ruptura = 750 MPa - fornecimento, perfuração e instalação</t>
  </si>
  <si>
    <t>Tirante de barra de aço ancorado na rocha com resina de poliéster, D = 25 mm, tensão de escoamento = 686 MPa, tensão de ruptura = 789 MPa - fornecimento, perfuração e instalação</t>
  </si>
  <si>
    <t>Tirante de barra de aço ancorado na rocha com resina de poliéster, D = 32 mm, tensão de escoamento = 686 MPa, tensão de ruptura = 789 MPa - fornecimento, perfuração e instalação</t>
  </si>
  <si>
    <t>Tirante de barra de aço ancorado na rocha com resina de poliéster, D = 36 mm, tensão de escoamento = 686 MPa e tensão de ruptura = 789 MPa - fornecimento, perfuração e instalação</t>
  </si>
  <si>
    <t>Tirante permanente protendido autoinjetável de aço D = 40 mm, seção de 684 mm², tensão de escoamento = 440 MPa e tensão de ruptura = 580 MPa - exceto perfuração</t>
  </si>
  <si>
    <t>Tirante permanente protendido autoinjetável de aço D = 40 mm, seção de 822 mm², tensão de escoamento = 470 MPa e tensão de ruptura = 600 MPa - exceto perfuração</t>
  </si>
  <si>
    <t>Tirante permanente protendido autoinjetável de aço D = 40 mm, seção de 936 mm², tensão de escoamento = 700 MPa e tensão de ruptura = 830 MPa - exceto perfuração</t>
  </si>
  <si>
    <t>Tirante permanente protendido autoinjetável de aço D = 50 mm, seção de 1.330 mm², tensão de escoamento = 630 MPa e tensão de ruptura = 740 MPa - exceto perfuração</t>
  </si>
  <si>
    <t>Tirante permanente protendido autoinjetável de aço D = 50 mm, seção de 1.569 mm², tensão de escoamento = 630 MPa e tensão de ruptura = 740 MPa - exceto perfuração</t>
  </si>
  <si>
    <t>Tirante permanente protendido com 10 cordoalhas D = 12,7 mm, aço CP 190 RB, com capacidade de 860 kN - exceto perfuração</t>
  </si>
  <si>
    <t>Tirante permanente protendido com 12 cordoalhas D = 12,7 mm, aço CP 190 RB, com capacidade de 1.030 kN - exceto perfuração</t>
  </si>
  <si>
    <t>Tirante permanente protendido com 6 cordoalhas D = 12,7 mm, aço CP 190 RB, com capacidade de 510 kN - exceto perfuração</t>
  </si>
  <si>
    <t>Tirante permanente protendido com 8 cordoalhas D = 12,7 mm, aço CP 190 RB, com capacidade de 690 kN - exceto perfuração</t>
  </si>
  <si>
    <t>Tirante permanente protendido de aço D = 30 mm, tensão de escoamento = 600 MPa e tensão de ruptura = 720 MPa - exceto perfuração</t>
  </si>
  <si>
    <t>Tirante permanente protendido de aço D = 32 mm, tensão de escoamento = 500 MPa e tensão de ruptura = 550 MPa - exceto perfuração</t>
  </si>
  <si>
    <t>Tirante permanente protendido de aço D = 32 mm, tensão de escoamento = 950 MPa e tensão de ruptura = 1.050 MPa - exceto perfuração</t>
  </si>
  <si>
    <t>Tirante permanente protendido de aço D = 40 mm, tensão de escoamento = 600 MPa e tensão de ruptura = 720 MPa - exceto perfuração</t>
  </si>
  <si>
    <t>Tirante permanente protendido de aço D = 44 mm, tensão de escoamento = 680 MPa e tensão de ruptura = 870 MPa - exceto perfuração</t>
  </si>
  <si>
    <t>Tirante permanente protendido de aço D = 50 mm, tensão de escoamento = 600 MPa e tensão de ruptura = 720 MPa - exceto perfuração</t>
  </si>
  <si>
    <t>Tirante permanente protendido de aço D = 53mm, tensão de escoamento = 600 MPa e tensão de ruptura = 720 MPa - exceto perfuração</t>
  </si>
  <si>
    <t>Tirante permanente protendido de aço D = 57 mm, tensão de escoamento = 600 MPa e tensão de ruptura = 720 MPa - exceto perfuração</t>
  </si>
  <si>
    <t>Tirante permanente protendido de aço D = 63 mm, tensão de escoamento = 600 MPa e tensão de ruptura = 720 MPa - exceto perfuração</t>
  </si>
  <si>
    <t>Tirante permanente protendido de aço D = 69 mm, tensão de escoamento = 600 MPa e tensão de ruptura = 720 MPa - exceto perfuração</t>
  </si>
  <si>
    <t>Carga e manobra de aduelas de concreto pré-moldadas em cavalo mecânico com semirreboque 22 t - carga com caminhão guindauto de 45 t.m</t>
  </si>
  <si>
    <t>Carga e manobra de brita para lastro com locomotiva diesel-elétrica em vagão hopper aberto com capacidade de 45 m³ - carga com carregadeira e descarga automática - bitola métrica</t>
  </si>
  <si>
    <t>Carga e manobra de brita para lastro com locomotiva diesel-elétrica em vagão hopper aberto com capacidade de 63 m³ - carga com carregadeira e descarga automática - bitola larga</t>
  </si>
  <si>
    <t>Carga e manobra de dormentes de concreto de bitola larga com locomotiva diesel-elétrica e vagão plataforma com capacidade de 98 t - carga com carregadeira - bitola larga</t>
  </si>
  <si>
    <t>Carga e manobra de dormentes de concreto de bitola métrica com locomotiva diesel-elétrica e vagão plataforma com capacidade de 82 t - carga com carregadeira - bitola métrica</t>
  </si>
  <si>
    <t>Carga e manobra de dormentes de concreto de bitola mista com locomotiva diesel-elétrica e vagão plataforma com capacidade de 98 t - carga com carregadeira - bitola larga</t>
  </si>
  <si>
    <t>Carga, descarga e manobra de vigas pré-moldadas de 1.000 a 1.250 kN em cavalo mecânico com reboques de 5 e 4 eixos com capacidade de 130 t</t>
  </si>
  <si>
    <t>Carga, descarga e manobra de vigas pré-moldadas de 500 a 750 kN em cavalo mecânico com dollys de 3 e 4 eixos com capacidade de 77 t</t>
  </si>
  <si>
    <t>Carga, descarga e manobra de vigas pré-moldadas de 750 a 1.000 kN em cavalo mecânico com dollys de 5 e 4 eixos com capacidade de 111 t</t>
  </si>
  <si>
    <t>Carga, descarga e manobra de vigas pré-moldadas de até 500 kN em cavalo mecânico com dolly de 4 eixos com capacidade de 57 t</t>
  </si>
  <si>
    <t>Carga, manobra e descarga de agregados ou solos em caminhão basculante de 10 m³ - carga com carregadeira de 3,40 m³ (exclusa) e descarga em distribuidor autopropelido</t>
  </si>
  <si>
    <t>Carga, manobra e descarga de agregados ou solos em caminhão basculante de 10 m³ - carga com carregadeira de 3,40 m³ (exclusa) e descarga em distribuidor rebocável</t>
  </si>
  <si>
    <t>Carga, manobra e descarga de agregados ou solos em caminhão basculante de 10 m³ - carga com carregadeira de 3,40 m³ (exclusa) e descarga livre</t>
  </si>
  <si>
    <t>Carga, manobra e descarga de agregados ou solos em caminhão basculante de 10 m³ - carga com carregadeira de 3,40 m³ e descarga em distribuidor autopropelido</t>
  </si>
  <si>
    <t>Carga, manobra e descarga de agregados ou solos em caminhão basculante de 10 m³ - carga com carregadeira de 3,40 m³ e descarga em distribuidor rebocável</t>
  </si>
  <si>
    <t>Carga, manobra e descarga de agregados ou solos em caminhão basculante de 10 m³ - carga com carregadeira de 3,40 m³ e descarga livre</t>
  </si>
  <si>
    <t>Carga, manobra e descarga de agregados ou solos em caminhão basculante de 10 m³ - carga com escavadeira de 1,56 m³ (exclusa) e descarga livre</t>
  </si>
  <si>
    <t>Carga, manobra e descarga de agregados ou solos em caminhão basculante de 10 m³ - carga em usina de 60 t/h (PMF) e descarga livre</t>
  </si>
  <si>
    <t>Carga, manobra e descarga de agregados ou solos em caminhão basculante de 10 m³ - carga em usina de solos de 300 t/h e descarga em distribuidor autopropelido</t>
  </si>
  <si>
    <t>Carga, manobra e descarga de agregados ou solos em caminhão basculante de 10 m³ - carga em usina de solos de 300 t/h e descarga em vibroacabadora</t>
  </si>
  <si>
    <t>Carga, manobra e descarga de agregados ou solos em caminhão basculante de 10 m³ - carga em usina de solos de 300 t/h e descarga livre</t>
  </si>
  <si>
    <t>Carga, manobra e descarga de agregados ou solos em caminhão basculante de 14 m³ - carga com carregadeira de 3,40 m³ e descarga livre</t>
  </si>
  <si>
    <t>Carga, manobra e descarga de agregados ou solos em caminhão basculante de 6 m³ - carga com carregadeira de 1,72 m³ (exclusa) e descarga em distribuidor autopropelido</t>
  </si>
  <si>
    <t>Carga, manobra e descarga de agregados ou solos em caminhão basculante de 6 m³ - carga com carregadeira de 1,72 m³ (exclusa) e descarga em distribuidor rebocável</t>
  </si>
  <si>
    <t>Carga, manobra e descarga de agregados ou solos em caminhão basculante de 6 m³ - carga com carregadeira de 1,72 m³ (exclusa) e descarga livre</t>
  </si>
  <si>
    <t>Carga, manobra e descarga de agregados ou solos em caminhão basculante de 6 m³ - carga com carregadeira de 1,72 m³ e descarga em distribuidor autopropelido</t>
  </si>
  <si>
    <t>Carga, manobra e descarga de agregados ou solos em caminhão basculante de 6 m³ - carga com carregadeira de 1,72 m³ e descarga em distribuidor rebocável</t>
  </si>
  <si>
    <t>Carga, manobra e descarga de agregados ou solos em caminhão basculante de 6 m³ - carga com carregadeira de 1,72 m³ e descarga livre</t>
  </si>
  <si>
    <t>Carga, manobra e descarga de agregados ou solos em caminhão basculante de 6 m³ - carga com escavadeira de 1,56 m³ (exclusa) e descarga livre</t>
  </si>
  <si>
    <t>Carga, manobra e descarga de agregados ou solos em caminhão basculante de 6 m³ - carga com escavadeira de 1,56 m³ e descarga livre</t>
  </si>
  <si>
    <t>Carga, manobra e descarga de agregados ou solos em caminhão basculante de 6 m³ - carga com minicarregadeira de 0,45 m³ e descarga livre</t>
  </si>
  <si>
    <t>Carga, manobra e descarga de agregados ou solos em caminhão basculante de 6 m³ - carga manual e descarga livre</t>
  </si>
  <si>
    <t>Carga, manobra e descarga de barras de trilho de 12 m com locomotiva diesel-elétrica em vagão plataforma com capacidade de 82 t - carga e descarga com carregadeira - bitola métrica</t>
  </si>
  <si>
    <t>Carga, manobra e descarga de barras de trilho de 12 m com locomotiva diesel-elétrica em vagão plataforma com capacidade de 98 t - carga e descarga com carregadeira - bitola larga</t>
  </si>
  <si>
    <t>Carga, manobra e descarga de blocos artificiais de concreto com 10 a 12 t para molhe em cavalo mecânico com semirreboque com capacidade de 30 t - carga e descarga com guindaste com pinça</t>
  </si>
  <si>
    <t>Carga, manobra e descarga de blocos artificiais de concreto com 8 a 9 t para molhe em cavalo mecânico com semirreboque com capacidade de 30 t - carga e descarga com guindaste com pinça</t>
  </si>
  <si>
    <t>Carga, manobra e descarga de blocos de rocha em caminhão basculante de 8 m³ - carga com carregadeira de 1,72 m³ (exclusa) e descarga livre</t>
  </si>
  <si>
    <t>Carga, manobra e descarga de blocos de rocha em caminhão basculante de 8 m³ - carga com carregadeira de 1,72 m³ e descarga livre</t>
  </si>
  <si>
    <t>Carga, manobra e descarga de blocos de rocha em caminhão basculante de 8 m³ - carga com retroescavadeira de 0,29 m³ e descarga livre</t>
  </si>
  <si>
    <t>Carga, manobra e descarga de cimento ou cal hidratada a granel em caminhão silo de 30 m³</t>
  </si>
  <si>
    <t>Carga, manobra e descarga de concreto asfáltico com borracha em caminhão basculante de 10 m³ - carga em usina de asfalto 100/140 t/h e descarga em vibroacabadora</t>
  </si>
  <si>
    <t>Carga, manobra e descarga de concreto com caminhão betoneira - carga em central de concreto de 30 m³/h e descarga em extrusora de barreira de concreto</t>
  </si>
  <si>
    <t>Carga, manobra e descarga de concreto com caminhão betoneira - carga em central de concreto de 30 m³/h e descarga em extrusora de meio-fio</t>
  </si>
  <si>
    <t>Carga, manobra e descarga de concreto com caminhão betoneira - carga em central de concreto de 30 m³/h e descarga em extrusora de sarjeta</t>
  </si>
  <si>
    <t>Carga, manobra e descarga de concreto com caminhão betoneira - carga em central de concreto de 30 m³/h e descarga livre</t>
  </si>
  <si>
    <t>Carga, manobra e descarga de concreto com caminhão betoneira - carga em central de concreto de 40 m³/h e descarga livre</t>
  </si>
  <si>
    <t>Carga, manobra e descarga de concreto de cimento em caminhão basculante de 7 m³ - carga em central de concreto de 150 m³/h e descarga em vibroacabadora</t>
  </si>
  <si>
    <t>Carga, manobra e descarga de dormentes de concreto de bitola larga com locomotiva diesel-elétrica e vagão plataforma com capacidade de 98 t - carga e descarga com carregadeira - bitola larga</t>
  </si>
  <si>
    <t>Carga, manobra e descarga de dormentes de concreto de bitola métrica com locomotiva diesel-elétrica e vagão plataforma com capacidade de 82 t - carga e descarga com carregadeira - bitola métrica</t>
  </si>
  <si>
    <t>Carga, manobra e descarga de dormentes de concreto de bitola mista com locomotiva diesel-elétrica e vagão plataforma com capacidade de 98 t - carga e descarga com carregadeira - bitola larga</t>
  </si>
  <si>
    <t>Carga, manobra e descarga de dormentes de madeira com locomotiva diesel-elétrica em vagão plataforma com capacidade de 82 t - carga e descarga com carregadeira - bitola métrica</t>
  </si>
  <si>
    <t>Carga, manobra e descarga de dormentes de madeira com locomotiva diesel-elétrica em vagão plataforma com capacidade de 98 t - carga e descarga com carregadeira - bitola larga</t>
  </si>
  <si>
    <t>Carga, manobra e descarga de jogo de dormentes de concreto para AMV de bitola larga ou mista, qualquer abertura, com locomotiva diesel-elétrica em vagão plataforma com capacidade de 98 t - carga e descarga com carregadeira - bitola larga</t>
  </si>
  <si>
    <t>Carga, manobra e descarga de jogo de dormentes de concreto para AMV de bitola métrica, qualquer abertura, com locomotiva diesel-elétrica em vagão plataforma com capacidade de 82 t - carga e descarga com carregadeira - bitola métrica</t>
  </si>
  <si>
    <t>Carga, manobra e descarga de jogo de dormentes de madeira para AMV bitola métrica, qualquer abertura, com locomotiva diesel-elétrica em vagão plataforma com capacidade de 82 t - carga e descarga com carregadeira - bitola métrica</t>
  </si>
  <si>
    <t>Carga, manobra e descarga de jogo de dormentes de madeira para AMV de bitola larga ou mista, qualquer abertura, com locomotiva diesel-elétrica em vagão plataforma com capacidade de 98 t - carga e descarga com carregadeira - bitola larga</t>
  </si>
  <si>
    <t>Carga, manobra e descarga de materiais diversos em caminhão carroceria com capacidade de 11 t e com guindauto de 45 t.m</t>
  </si>
  <si>
    <t>Carga, manobra e descarga de materiais diversos em caminhão carroceria com capacidade de 7 t e com guindauto de 20 t.m</t>
  </si>
  <si>
    <t>Carga, manobra e descarga de materiais diversos em caminhão carroceria de 15 t - carga e descarga com caminhão guindauto de 20 t.m</t>
  </si>
  <si>
    <t>Carga, manobra e descarga de materiais diversos em caminhão carroceria de 15 t - carga e descarga manuais</t>
  </si>
  <si>
    <t>Carga, manobra e descarga de materiais diversos em caminhão carroceria de 5 t - carga e descarga manuais</t>
  </si>
  <si>
    <t>Carga, manobra e descarga de materiais diversos em caminhão carroceria de 9 t - carga e descarga manuais</t>
  </si>
  <si>
    <t>Carga, manobra e descarga de materiais metálicos e acessórios diversos com locomotiva diesel-elétrica em vagão fechado com capacidade de 64 t - carga e descarga com carregadeira - bitola métrica</t>
  </si>
  <si>
    <t>Carga, manobra e descarga de materiais metálicos e acessórios diversos com locomotiva diesel-elétrica em vagão fechado com capacidade de 99 t - carga e descarga com carregadeira - bitola larga</t>
  </si>
  <si>
    <t>Carga, manobra e descarga de materiais metálicos para AMV de bitola larga, qualquer abertura, com locomotiva diesel-elétrica em vagão plataforma com capacidade de 98 t - carga e descarga com carregadeira - bitola larga</t>
  </si>
  <si>
    <t>Carga, manobra e descarga de materiais metálicos para AMV de bitola métrica, qualquer abertura, com locomotiva diesel-elétrica em vagão plataforma com capacidade de 82 t - carga e descarga com carregadeira - bitola métrica</t>
  </si>
  <si>
    <t>Carga, manobra e descarga de materiais metálicos para AMV de bitola mista, qualquer abertura, com locomotiva diesel-elétrica e vagão plataforma com capacidade de 98 t - carga e descarga com carregadeira</t>
  </si>
  <si>
    <t>Carga, manobra e descarga de material demolido em caminhão basculante de 6 m³ - carga com carregadeira de 1,72 m³ e descarga livre</t>
  </si>
  <si>
    <t>Carga, manobra e descarga de material demolido em caminhão basculante de 6 m³ - carga manual e descarga livre</t>
  </si>
  <si>
    <t>Carga, manobra e descarga de material fresado em caminhão basculante de 10 m³ - fresagem contínua em espessura de 3 cm - carga com fresadora e descarga livre</t>
  </si>
  <si>
    <t>Carga, manobra e descarga de material fresado em caminhão basculante de 10 m³ - fresagem contínua em espessura de 4 cm - carga com fresadora e descarga livre</t>
  </si>
  <si>
    <t>Carga, manobra e descarga de material fresado em caminhão basculante de 10 m³ - fresagem contínua em espessura de 5 cm - carga com fresadora e descarga livre</t>
  </si>
  <si>
    <t>Carga, manobra e descarga de material fresado em caminhão basculante de 10 m³ - fresagem contínua em espessura de 6 cm - carga com fresadora e descarga livre</t>
  </si>
  <si>
    <t>Carga, manobra e descarga de material fresado em caminhão basculante de 10 m³ - fresagem contínua em espessura de 7 cm - carga com fresadora e descarga livre</t>
  </si>
  <si>
    <t>Carga, manobra e descarga de material fresado em caminhão basculante de 10 m³ - fresagem contínua em espessura de 8 cm - carga com fresadora e descarga livre</t>
  </si>
  <si>
    <t>Carga, manobra e descarga de material fresado em caminhão basculante de 10 m³ - fresagem descontínua em espessura de 3 cm - carga com fresadora e descarga livre</t>
  </si>
  <si>
    <t>Carga, manobra e descarga de material fresado em caminhão basculante de 10 m³ - fresagem descontínua em espessura de 4 cm - carga com fresadora e descarga livre</t>
  </si>
  <si>
    <t>Carga, manobra e descarga de material fresado em caminhão basculante de 10 m³ - fresagem descontínua em espessura de 5 cm - carga com fresadora e descarga livre</t>
  </si>
  <si>
    <t>Carga, manobra e descarga de material fresado em caminhão basculante de 10 m³ - fresagem descontínua em espessura de 6 cm - carga com fresadora e descarga livre</t>
  </si>
  <si>
    <t>Carga, manobra e descarga de material fresado em caminhão basculante de 10 m³ - fresagem descontínua em espessura de 7 cm - carga com fresadora e descarga livre</t>
  </si>
  <si>
    <t>Carga, manobra e descarga de material fresado em caminhão basculante de 10 m³ - fresagem descontínua em espessura de 8 cm - carga com fresadora e descarga livre</t>
  </si>
  <si>
    <t>Carga, manobra e descarga de material fresado em caminhão basculante de 6 m³ - fresagem descontínua em espessura de 5 cm - carga com fresadora e descarga livre</t>
  </si>
  <si>
    <t>Carga, manobra e descarga de mistura betuminosa a frio em caminhão basculante de 10 m³ - carga em usina de 60 t/h (PMF) e descarga em vibroacabadora</t>
  </si>
  <si>
    <t>Carga, manobra e descarga de mistura betuminosa a frio em caminhão basculante de 6 m³ - carga em usina de 60 t/h (PMF) e descarga em vibroacabadora</t>
  </si>
  <si>
    <t>Carga, manobra e descarga de mistura betuminosa a frio em caminhão basculante de 6 m³ - carga em usina de 60 t/h (PMF) e descarga manual</t>
  </si>
  <si>
    <t>Carga, manobra e descarga de mistura betuminosa a quente em caminhão basculante de 10 m³ - carga em usina de asfalto 100/140 t/h e descarga em vibroacabadora</t>
  </si>
  <si>
    <t>Carga, manobra e descarga de mistura betuminosa a quente em caminhão basculante de 6 m³ - carga em usina de asfalto 100/140 t/h e descarga em vibroacabadora</t>
  </si>
  <si>
    <t>Carga, manobra e descarga de mistura betuminosa a quente em caminhão basculante de 6 m³ - carga em usina de asfalto 100/140 t/h e descarga manual</t>
  </si>
  <si>
    <t>Carga, manobra e descarga de mistura betuminosa a quente em caminhão com caçamba térmica de 6 m³ - carga em usina de asfalto de 100/140 t/h e descarga manual</t>
  </si>
  <si>
    <t>Carga, manobra e descarga de mistura reciclada com espuma de asfalto em caminhão basculante de 10 m³ - carga em usina de reciclagem a frio e descarga em vibroacabadora</t>
  </si>
  <si>
    <t>Carga, manobra e descarga de tetrápodes em cavalo mecânico com semirreboque com capacidade de 30 t - carga e descarga com guindaste</t>
  </si>
  <si>
    <t>Carga, manobra e descarga de TLS de TR45 de 120 m com locomotiva diesel-elétrica em vagão plataforma com capacidade de 82 t - carga e descarga com manipulador de TLS - bitola métrica</t>
  </si>
  <si>
    <t>Carga, manobra e descarga de TLS de TR45 de 120 m com locomotiva diesel-elétrica em vagão plataforma com capacidade de 98 t - carga e descarga com manipulador de TLS - bitola larga</t>
  </si>
  <si>
    <t>Carga, manobra e descarga de TLS de TR45 de 240 m com locomotiva diesel-elétrica em vagão plataforma com capacidade de 82 t - carga e descarga com manipulador de TLS - bitola métrica</t>
  </si>
  <si>
    <t>Carga, manobra e descarga de TLS de TR45 de 240 m com locomotiva diesel-elétrica em vagão plataforma com capacidade de 98 t - carga e descarga com manipulador de TLS - bitola larga</t>
  </si>
  <si>
    <t>Carga, manobra e descarga de TLS de TR57 de 120 m com locomotiva diesel-elétrica em vagão plataforma com capacidade de 82 t - carga e descarga com manipulador de TLS - bitola métrica</t>
  </si>
  <si>
    <t>Carga, manobra e descarga de TLS de TR57 de 120 m com locomotiva diesel-elétrica em vagão plataforma com capacidade de 98 t - carga e descarga com manipulador de TLS - bitola larga</t>
  </si>
  <si>
    <t>Carga, manobra e descarga de TLS de TR57 de 240 m com locomotiva diesel-elétrica em vagão plataforma com capacidade de 82 t - carga e descarga com manipulador de TLS - bitola métrica</t>
  </si>
  <si>
    <t>Carga, manobra e descarga de TLS de TR57 de 240 m com locomotiva diesel-elétrica em vagão plataforma com capacidade de 98 t - carga e descarga com manipulador de TLS - bitola larga</t>
  </si>
  <si>
    <t>Carga, manobra e descarga de TLS de TR68 de 120 m com locomotiva diesel-elétrica em vagão plataforma com capacidade de 82 t - carga e descarga com manipulador de TLS - bitola métrica</t>
  </si>
  <si>
    <t>Carga, manobra e descarga de TLS de TR68 de 120 m com locomotiva diesel-elétrica em vagão plataforma com capacidade de 98 t - carga e descarga com manipulador de TLS - bitola larga</t>
  </si>
  <si>
    <t>Carga, manobra e descarga de TLS de TR68 de 240 m com locomotiva diesel-elétrica em vagão plataforma com capacidade de 82 t - carga e descarga com manipulador de TLS - bitola métrica</t>
  </si>
  <si>
    <t>Carga, manobra e descarga de TLS de TR68 de 240 m com locomotiva diesel-elétrica em vagão plataforma com capacidade de 98 t - carga e descarga com manipulador de TLS - bitola larga</t>
  </si>
  <si>
    <t>Carga, manobra e descarga de TLS de UIC60 de 120 m com locomotiva diesel-elétrica em vagão plataforma com capacidade de 82 t - carga e descarga com manipulador de TLS - bitola métrica</t>
  </si>
  <si>
    <t>Carga, manobra e descarga de TLS de UIC60 de 120 m com locomotiva diesel-elétrica em vagão plataforma com capacidade de 98 t - carga e descarga com manipulador de TLS - bitola larga</t>
  </si>
  <si>
    <t>Carga, manobra e descarga de TLS de UIC60 de 240 m com locomotiva diesel-elétrica em vagão plataforma com capacidade de 82 t - carga e descarga com manipulador de TLS - bitola métrica</t>
  </si>
  <si>
    <t>Carga, manobra e descarga de TLS de UIC60 de 240 m com locomotiva diesel-elétrica em vagão plataforma com capacidade de 98 t - carga e descarga com manipulador de TLS - bitola larga</t>
  </si>
  <si>
    <t>Carga, manobra e descarga de trituração de galhos e troncos em caminhão basculante de 6 m³ - carga com trituradora e descarga livre</t>
  </si>
  <si>
    <t>Transporte com caminhão basculante com caçamba estanque com capacidade de 14 m³ - rodovia em leito natural</t>
  </si>
  <si>
    <t>tkm</t>
  </si>
  <si>
    <t>Transporte com caminhão basculante com caçamba estanque com capacidade de 14 m³ - rodovia em revestimento primário</t>
  </si>
  <si>
    <t>Transporte com caminhão basculante com caçamba estanque com capacidade de 14 m³ - rodovia pavimentada</t>
  </si>
  <si>
    <t>Transporte com caminhão basculante de 10 m³ - rodovia em leito natural</t>
  </si>
  <si>
    <t>Transporte com caminhão basculante de 10 m³ - rodovia em revestimento primário</t>
  </si>
  <si>
    <t>Transporte com caminhão basculante de 10 m³ - rodovia pavimentada</t>
  </si>
  <si>
    <t>Transporte com caminhão basculante de 14 m³ - rodovia em leito natural</t>
  </si>
  <si>
    <t>Transporte com caminhão basculante de 14 m³ - rodovia em revestimento primário</t>
  </si>
  <si>
    <t>Transporte com caminhão basculante de 14 m³ - rodovia pavimentada</t>
  </si>
  <si>
    <t>Transporte com caminhão basculante de 6 m³ - rodovia em leito natural</t>
  </si>
  <si>
    <t>Transporte com caminhão basculante de 6 m³ - rodovia em revestimento primário</t>
  </si>
  <si>
    <t>Transporte com caminhão basculante de 6 m³ - rodovia pavimentada</t>
  </si>
  <si>
    <t>Transporte com caminhão betoneira - rodovia em leito natural</t>
  </si>
  <si>
    <t>Transporte com caminhão betoneira - rodovia em revestimento primário</t>
  </si>
  <si>
    <t>Transporte com caminhão betoneira - rodovia pavimentada</t>
  </si>
  <si>
    <t>Transporte com caminhão carroceria com capacidade de 11 t e com guindauto de 45 t.m - rodovia em leito natural</t>
  </si>
  <si>
    <t>Transporte com caminhão carroceria com capacidade de 11 t e com guindauto de 45 t.m - rodovia em revestimento primário</t>
  </si>
  <si>
    <t>Transporte com caminhão carroceria com capacidade de 11 t e com guindauto de 45 t.m - rodovia pavimentada</t>
  </si>
  <si>
    <t>Transporte com caminhão carroceria com capacidade de 7 t e com guindauto de 20 t.m - rodovia em leito natural</t>
  </si>
  <si>
    <t>Transporte com caminhão carroceria com capacidade de 7 t e com guindauto de 20 t.m - rodovia em revestimento primário</t>
  </si>
  <si>
    <t>Transporte com caminhão carroceria com capacidade de 7 t e com guindauto de 20 t.m - rodovia pavimentada</t>
  </si>
  <si>
    <t>Transporte com caminhão carroceria com capacidade de 9 t e com guindauto de 10 t.m - rodovia em leito natural</t>
  </si>
  <si>
    <t>Transporte com caminhão carroceria com capacidade de 9 t e com guindauto de 10 t.m - rodovia em revestimento primário</t>
  </si>
  <si>
    <t>Transporte com caminhão carroceria com capacidade de 9 t e com guindauto de 10 t.m - rodovia pavimentada</t>
  </si>
  <si>
    <t>Transporte com caminhão carroceria de 15 t - rodovia em leito natural</t>
  </si>
  <si>
    <t>Transporte com caminhão carroceria de 15 t - rodovia em revestimento primário</t>
  </si>
  <si>
    <t>Transporte com caminhão carroceria de 15 t - rodovia pavimentada</t>
  </si>
  <si>
    <t>Transporte com caminhão carroceria de 5 t - rodovia em leito natural</t>
  </si>
  <si>
    <t>Transporte com caminhão carroceria de 5 t - rodovia em revestimento primário</t>
  </si>
  <si>
    <t>Transporte com caminhão carroceria de 5 t - rodovia pavimentada</t>
  </si>
  <si>
    <t>Transporte com caminhão carroceria de 9 t - rodovia em leito natural</t>
  </si>
  <si>
    <t>Transporte com caminhão carroceria de 9 t - rodovia em revestimento primário</t>
  </si>
  <si>
    <t>Transporte com caminhão carroceria de 9 t - rodovia pavimentada</t>
  </si>
  <si>
    <t>Transporte com cavalo mecânico com semirreboque com capacidade de 22 t - rodovia em leito natural</t>
  </si>
  <si>
    <t>Transporte com cavalo mecânico com semirreboque com capacidade de 22 t - rodovia em revestimento primário</t>
  </si>
  <si>
    <t>Transporte com cavalo mecânico com semirreboque com capacidade de 22 t - rodovia pavimentada</t>
  </si>
  <si>
    <t>Transporte com cavalo mecânico com semirreboque com capacidade de 30 t - rodovia em leito natural</t>
  </si>
  <si>
    <t>Transporte com cavalo mecânico com semirreboque com capacidade de 30 t - rodovia em revestimento primário</t>
  </si>
  <si>
    <t>Transporte com cavalo mecânico com semirreboque com capacidade de 30 t - rodovia pavimentada</t>
  </si>
  <si>
    <t>Transporte de água com caminhão tanque de 10.000 l - rodovia em leito natural</t>
  </si>
  <si>
    <t>Transporte de água com caminhão tanque de 10.000 l - rodovia em revestimento primário</t>
  </si>
  <si>
    <t>Transporte de água com caminhão tanque de 10.000 l - rodovia pavimentada</t>
  </si>
  <si>
    <t>Transporte de água com caminhão tanque de 13.000 l - rodovia em leito natural</t>
  </si>
  <si>
    <t>Transporte de água com caminhão tanque de 13.000 l - rodovia em revestimento primário</t>
  </si>
  <si>
    <t>Transporte de água com caminhão tanque de 13.000 l - rodovia pavimentada</t>
  </si>
  <si>
    <t>Transporte de água com caminhão tanque de 6.000 l - rodovia em leito natural</t>
  </si>
  <si>
    <t>Transporte de água com caminhão tanque de 6.000 l - rodovia em revestimento primário</t>
  </si>
  <si>
    <t>Transporte de água com caminhão tanque de 6.000 l - rodovia pavimentada</t>
  </si>
  <si>
    <t>Transporte de água com caminhão tanque de 8.000 l - rodovia em leito natural</t>
  </si>
  <si>
    <t>Transporte de água com caminhão tanque de 8.000 l - rodovia em revestimento primário</t>
  </si>
  <si>
    <t>Transporte de água com caminhão tanque de 8.000 l - rodovia pavimentada</t>
  </si>
  <si>
    <t>Transporte de areia fina com draga hopper - capacidade da cisterna de 1.000 m³</t>
  </si>
  <si>
    <t>m³km</t>
  </si>
  <si>
    <t>Transporte de areia fina com draga hopper - capacidade da cisterna de 10.000 m³</t>
  </si>
  <si>
    <t>Transporte de areia fina com draga hopper - capacidade da cisterna de 15.000 m³</t>
  </si>
  <si>
    <t>Transporte de areia fina com draga hopper - capacidade da cisterna de 2.000 m³</t>
  </si>
  <si>
    <t>Transporte de areia fina com draga hopper - capacidade da cisterna de 20.000 m³</t>
  </si>
  <si>
    <t>Transporte de areia fina com draga hopper - capacidade da cisterna de 3.000 m³</t>
  </si>
  <si>
    <t>Transporte de areia fina com draga hopper - capacidade da cisterna de 4.000 m³</t>
  </si>
  <si>
    <t>Transporte de areia fina com draga hopper - capacidade da cisterna de 5.000 m³</t>
  </si>
  <si>
    <t>Transporte de areia fina com draga hopper - capacidade da cisterna de 750 m³</t>
  </si>
  <si>
    <t>Transporte de areia grossa com draga hopper - capacidade da cisterna de 1.000 m³</t>
  </si>
  <si>
    <t>Transporte de areia grossa com draga hopper - capacidade da cisterna de 10.000 m³</t>
  </si>
  <si>
    <t>Transporte de areia grossa com draga hopper - capacidade da cisterna de 15.000 m³</t>
  </si>
  <si>
    <t>Transporte de areia grossa com draga hopper - capacidade da cisterna de 2.000 m³</t>
  </si>
  <si>
    <t>Transporte de areia grossa com draga hopper - capacidade da cisterna de 20.000 m³</t>
  </si>
  <si>
    <t>Transporte de areia grossa com draga hopper - capacidade da cisterna de 3.000 m³</t>
  </si>
  <si>
    <t>Transporte de areia grossa com draga hopper - capacidade da cisterna de 4.000 m³</t>
  </si>
  <si>
    <t>Transporte de areia grossa com draga hopper - capacidade da cisterna de 5.000 m³</t>
  </si>
  <si>
    <t>Transporte de areia grossa com draga hopper - capacidade da cisterna de 750 m³</t>
  </si>
  <si>
    <t>Transporte de areia média com draga hopper - capacidade da cisterna de 1.000 m³</t>
  </si>
  <si>
    <t>Transporte de areia média com draga hopper - capacidade da cisterna de 10.000 m³</t>
  </si>
  <si>
    <t>Transporte de areia média com draga hopper - capacidade da cisterna de 15.000 m³</t>
  </si>
  <si>
    <t>Transporte de areia média com draga hopper - capacidade da cisterna de 2.000 m³</t>
  </si>
  <si>
    <t>Transporte de areia média com draga hopper - capacidade da cisterna de 20.000 m³</t>
  </si>
  <si>
    <t>Transporte de areia média com draga hopper - capacidade da cisterna de 3.000 m³</t>
  </si>
  <si>
    <t>Transporte de areia média com draga hopper - capacidade da cisterna de 4.000 m³</t>
  </si>
  <si>
    <t>Transporte de areia média com draga hopper - capacidade da cisterna de 5.000 m³</t>
  </si>
  <si>
    <t>Transporte de areia média com draga hopper - capacidade da cisterna de 750 m³</t>
  </si>
  <si>
    <t>Transporte de barras de trilho de 12 m com locomotiva diesel-elétrica em vagão plataforma com capacidade de 82 t - bitola métrica</t>
  </si>
  <si>
    <t>Transporte de barras de trilho de 12 m com locomotiva diesel-elétrica em vagão plataforma com capacidade de 98 t - bitola larga</t>
  </si>
  <si>
    <t>Transporte de blocos artificiais de concreto com 10 a 12 t para a execução de molhe com cavalo mecânico com semirreboque com capacidade de 30 t - rodovia em leito natural</t>
  </si>
  <si>
    <t>unkm</t>
  </si>
  <si>
    <t>Transporte de blocos artificiais de concreto com 10 a 12 t para a execução de molhe com cavalo mecânico com semirreboque com capacidade de 30 t - rodovia em revestimento primário</t>
  </si>
  <si>
    <t>Transporte de blocos artificiais de concreto com 10 a 12 t para a execução de molhe com cavalo mecânico com semirreboque com capacidade de 30 t - rodovia pavimentada</t>
  </si>
  <si>
    <t>Transporte de blocos artificiais de concreto com 8 a 9 t para a execução de molhe com cavalo mecânico com semirreboque com capacidade de 30 t - rodovia em leito natural</t>
  </si>
  <si>
    <t>Transporte de blocos artificiais de concreto com 8 a 9 t para a execução de molhe com cavalo mecânico com semirreboque com capacidade de 30 t - rodovia em revestimento primário</t>
  </si>
  <si>
    <t>Transporte de blocos artificiais de concreto com 8 a 9 t para a execução de molhe com cavalo mecânico com semirreboque com capacidade de 30 t - rodovia pavimentada</t>
  </si>
  <si>
    <t>Transporte de cascalho com draga hopper - capacidade da cisterna de 1.000 m³</t>
  </si>
  <si>
    <t>Transporte de cascalho com draga hopper - capacidade da cisterna de 10.000 m³</t>
  </si>
  <si>
    <t>Transporte de cascalho com draga hopper - capacidade da cisterna de 15.000 m³</t>
  </si>
  <si>
    <t>Transporte de cascalho com draga hopper - capacidade da cisterna de 2.000 m³</t>
  </si>
  <si>
    <t>Transporte de cascalho com draga hopper - capacidade da cisterna de 20.000 m³</t>
  </si>
  <si>
    <t>Transporte de cascalho com draga hopper - capacidade da cisterna de 3.000 m³</t>
  </si>
  <si>
    <t>Transporte de cascalho com draga hopper - capacidade da cisterna de 4.000 m³</t>
  </si>
  <si>
    <t>Transporte de cascalho com draga hopper - capacidade da cisterna de 5.000 m³</t>
  </si>
  <si>
    <t>Transporte de cascalho com draga hopper - capacidade da cisterna de 750 m³</t>
  </si>
  <si>
    <t>Transporte de cascalho fino com draga hopper - capacidade da cisterna de 1.000 m³</t>
  </si>
  <si>
    <t>Transporte de cascalho fino com draga hopper - capacidade da cisterna de 10.000 m³</t>
  </si>
  <si>
    <t>Transporte de cascalho fino com draga hopper - capacidade da cisterna de 15.000 m³</t>
  </si>
  <si>
    <t>Transporte de cascalho fino com draga hopper - capacidade da cisterna de 2.000 m³</t>
  </si>
  <si>
    <t>Transporte de cascalho fino com draga hopper - capacidade da cisterna de 20.000 m³</t>
  </si>
  <si>
    <t>Transporte de cascalho fino com draga hopper - capacidade da cisterna de 3.000 m³</t>
  </si>
  <si>
    <t>Transporte de cascalho fino com draga hopper - capacidade da cisterna de 4.000 m³</t>
  </si>
  <si>
    <t>Transporte de cascalho fino com draga hopper - capacidade da cisterna de 5.000 m³</t>
  </si>
  <si>
    <t>Transporte de cascalho fino com draga hopper - capacidade da cisterna de 750 m³</t>
  </si>
  <si>
    <t>Transporte de cimento com caminhão distribuidor de 17 m³ - rodovia em leito natural</t>
  </si>
  <si>
    <t>Transporte de cimento com caminhão distribuidor de 17 m³ - rodovia em revestimento primário</t>
  </si>
  <si>
    <t>Transporte de cimento com caminhão distribuidor de 17 m³ - rodovia pavimentada</t>
  </si>
  <si>
    <t>Transporte de cimento ou cal hidratada a granel com caminhão silo de 30 m³ - rodovia em leito natural</t>
  </si>
  <si>
    <t>Transporte de cimento ou cal hidratada a granel com caminhão silo de 30 m³ - rodovia em revestimento primário</t>
  </si>
  <si>
    <t>Transporte de cimento ou cal hidratada a granel com caminhão silo de 30 m³ - rodovia pavimentada</t>
  </si>
  <si>
    <t>Transporte de concreto com caminhão basculante de 7 m³ - rodovia em leito natural</t>
  </si>
  <si>
    <t>Transporte de concreto com caminhão basculante de 7 m³ - rodovia em revestimento primário</t>
  </si>
  <si>
    <t>Transporte de concreto com caminhão basculante de 7 m³ - rodovia pavimentada</t>
  </si>
  <si>
    <t>Transporte de detritos com caminhão de hidrojateamento de alta pressão e vácuo de 9 m³ - rodovia em leito natural</t>
  </si>
  <si>
    <t>Transporte de detritos com caminhão de hidrojateamento de alta pressão e vácuo de 9 m³ - rodovia em revestimento primário</t>
  </si>
  <si>
    <t>Transporte de detritos com caminhão de hidrojateamento de alta pressão e vácuo de 9 m³ - rodovia pavimentada</t>
  </si>
  <si>
    <t>Transporte de dormentes de concreto monobloco protendido de bitola larga com locomotiva diesel-elétrica em vagão plataforma com capacidade de 98 t - bitola larga</t>
  </si>
  <si>
    <t>Transporte de dormentes de concreto monobloco protendido de bitola métrica com locomotiva diesel-elétrica em vagão plataforma com capacidade de 82 t - bitola métrica</t>
  </si>
  <si>
    <t>Transporte de dormentes de concreto monobloco protendido de bitola mista com locomotiva diesel-elétrica em vagão plataforma com capacidade de 98 t - bitola larga</t>
  </si>
  <si>
    <t>Transporte de dormentes de concreto monobloco protendido para AMV de bitola larga ou mista com locomotiva diesel-elétrica em vagão plataforma com capacidade de 98 t - bitola larga</t>
  </si>
  <si>
    <t>Transporte de dormentes de concreto monobloco protendido para AMV de bitola métrica com locomotiva diesel-elétrica em vagão plataforma com capacidade de 82 t - bitola métrica</t>
  </si>
  <si>
    <t>Transporte de dormentes de madeira de bitola larga com locomotiva diesel-elétrica em vagão plataforma com capacidade de 98 t - bitola larga</t>
  </si>
  <si>
    <t>Transporte de dormentes de madeira de bitola métrica com locomotiva diesel-elétrica em vagão plataforma com capacidade de 82 t - bitola métrica</t>
  </si>
  <si>
    <t>Transporte de dormentes de madeira para AMV de bitola larga ou mista com locomotiva diesel-elétrica em vagão plataforma com capacidade de 98 t - bitola larga</t>
  </si>
  <si>
    <t>Transporte de dormentes de madeira para AMV de bitola métrica com locomotiva diesel-elétrica em vagão plataforma com capacidade de 82 t - bitola métrica</t>
  </si>
  <si>
    <t>Transporte de lastro de brita com locomotiva diesel-elétrica em vagão hopper aberto com capacidade de 45 m³ - bitola métrica</t>
  </si>
  <si>
    <t>Transporte de lastro de brita com locomotiva diesel-elétrica em vagão hopper aberto com capacidade de 63 m³ - bitola larga</t>
  </si>
  <si>
    <t>Transporte de materiais metálicos e acessórios diversos com locomotiva diesel-elétrica em vagão fechado com capacidade de 64 t - bitola métrica</t>
  </si>
  <si>
    <t>Transporte de materiais metálicos e acessórios diversos com locomotiva diesel-elétrica em vagão fechado com capacidade de 99 t - bitola larga</t>
  </si>
  <si>
    <t>Transporte de materiais metálicos para AMV de bitola larga com locomotiva diesel-elétrica em vagão plataforma com capacidade de 98 t - bitola larga</t>
  </si>
  <si>
    <t>Transporte de materiais metálicos para AMV de bitola métrica com locomotiva diesel-elétrica em vagão plataforma com capacidade de 82 t - bitola métrica</t>
  </si>
  <si>
    <t>Transporte de materiais metálicos para AMV de bitola mista com locomotiva diesel-elétrica em vagão plataforma com capacidade de 98 t - bitola larga</t>
  </si>
  <si>
    <t>Transporte de material betuminoso com caminhão tanque distribuidor - rodovia em leito natural</t>
  </si>
  <si>
    <t>Transporte de material betuminoso com caminhão tanque distribuidor - rodovia em revestimento primário</t>
  </si>
  <si>
    <t>Transporte de material betuminoso com caminhão tanque distribuidor - rodovia pavimentada</t>
  </si>
  <si>
    <t>Transporte de material de 1ª categoria com batelão autopropelido com capacidade de 300 m³</t>
  </si>
  <si>
    <t>Transporte de material de 1ª categoria com batelão autopropelido com capacidade de 500 m³</t>
  </si>
  <si>
    <t>Transporte de material de 1ª categoria com batelão rebocado com capacidade de 66 m³</t>
  </si>
  <si>
    <t>Transporte de material de 1ª categoria com batelão rebocado montado na obra com capacidade de 66 m³</t>
  </si>
  <si>
    <t>Transporte de material de 3ª categoria com batelão autopropelido com capacidade de 300 m³</t>
  </si>
  <si>
    <t>Transporte de material de 3ª categoria com batelão rebocado com capacidade de 66 m³</t>
  </si>
  <si>
    <t>Transporte de material de 3ª categoria com batelão rebocado montado na obra com capacidade de 66 m³</t>
  </si>
  <si>
    <t>Transporte de material de 3ª categoria com caminhão basculante de 12 m³ para rocha - rodovia em leito natural</t>
  </si>
  <si>
    <t>Transporte de material de 3ª categoria com caminhão basculante de 12 m³ para rocha - rodovia em revestimento primário</t>
  </si>
  <si>
    <t>Transporte de material de 3ª categoria com caminhão basculante de 12 m³ para rocha - rodovia pavimentada</t>
  </si>
  <si>
    <t>Transporte de material de 3ª categoria com caminhão basculante de 8 m³ para rocha - rodovia em leito natural</t>
  </si>
  <si>
    <t>Transporte de material de 3ª categoria com caminhão basculante de 8 m³ para rocha - rodovia em revestimento primário</t>
  </si>
  <si>
    <t>Transporte de material de 3ª categoria com caminhão basculante de 8 m³ para rocha - rodovia pavimentada</t>
  </si>
  <si>
    <t>Transporte de mistura betuminosa a quente com caminhão com caçamba térmica de 6 m³ - rodovia em leito natural</t>
  </si>
  <si>
    <t>Transporte de mistura betuminosa a quente com caminhão com caçamba térmica de 6 m³ - rodovia em revestimento primário</t>
  </si>
  <si>
    <t>Transporte de mistura betuminosa a quente com caminhão com caçamba térmica de 6 m³ - rodovia pavimentada</t>
  </si>
  <si>
    <t>Transporte de silte com draga hopper - capacidade da cisterna de 1.000 m³</t>
  </si>
  <si>
    <t>Transporte de silte com draga hopper - capacidade da cisterna de 10.000 m³</t>
  </si>
  <si>
    <t>Transporte de silte com draga hopper - capacidade da cisterna de 15.000 m³</t>
  </si>
  <si>
    <t>Transporte de silte com draga hopper - capacidade da cisterna de 2.000 m³</t>
  </si>
  <si>
    <t>Transporte de silte com draga hopper - capacidade da cisterna de 20.000 m³</t>
  </si>
  <si>
    <t>Transporte de silte com draga hopper - capacidade da cisterna de 3.000 m³</t>
  </si>
  <si>
    <t>Transporte de silte com draga hopper - capacidade da cisterna de 4.000 m³</t>
  </si>
  <si>
    <t>Transporte de silte com draga hopper - capacidade da cisterna de 5.000 m³</t>
  </si>
  <si>
    <t>Transporte de silte com draga hopper - capacidade da cisterna de 750 m³</t>
  </si>
  <si>
    <t>Transporte de TLS TR45 de 120 m com locomotiva diesel-elétrica em vagão plataforma com capacidade de 82 t - bitola métrica</t>
  </si>
  <si>
    <t>Transporte de TLS TR45 de 120 m com locomotiva diesel-elétrica em vagão plataforma com capacidade de 98 t - bitola larga</t>
  </si>
  <si>
    <t>Transporte de TLS TR45 de 240 m com locomotiva diesel-elétrica em vagão plataforma com capacidade de 82 t - bitola métrica</t>
  </si>
  <si>
    <t>Transporte de TLS TR45 de 240 m com locomotiva diesel-elétrica em vagão plataforma com capacidade de 98 t - bitola larga</t>
  </si>
  <si>
    <t>Transporte de TLS TR57 de 120 m com locomotiva diesel-elétrica em vagão plataforma com capacidade de 82 t - bitola métrica</t>
  </si>
  <si>
    <t>Transporte de TLS TR57 de 120 m com locomotiva diesel-elétrica em vagão plataforma com capacidade de 98 t - bitola larga</t>
  </si>
  <si>
    <t>Transporte de TLS TR57 de 240 m com locomotiva diesel-elétrica em vagão plataforma com capacidade de 82 t - bitola métrica</t>
  </si>
  <si>
    <t>Transporte de TLS TR57 de 240 m com locomotiva diesel-elétrica em vagão plataforma com capacidade de 98 t - bitola larga</t>
  </si>
  <si>
    <t>Transporte de TLS TR68 de 120 m com locomotiva diesel-elétrica em vagão plataforma com capacidade de 82 t - bitola métrica</t>
  </si>
  <si>
    <t>Transporte de TLS TR68 de 120 m com locomotiva diesel-elétrica em vagão plataforma com capacidade de 98 t - bitola larga</t>
  </si>
  <si>
    <t>Transporte de TLS TR68 de 240 m com locomotiva diesel-elétrica em vagão plataforma com capacidade de 82 t - bitola métrica</t>
  </si>
  <si>
    <t>Transporte de TLS TR68 de 240 m com locomotiva diesel-elétrica em vagão plataforma com capacidade de 98 t - bitola larga</t>
  </si>
  <si>
    <t>Transporte de TLS UIC60 de 120 m com locomotiva diesel-elétrica em vagão plataforma com capacidade de 82 t - bitola métrica</t>
  </si>
  <si>
    <t>Transporte de TLS UIC60 de 120 m com locomotiva diesel-elétrica em vagão plataforma com capacidade de 98 t - bitola larga</t>
  </si>
  <si>
    <t>Transporte de TLS UIC60 de 240 m com locomotiva diesel-elétrica em vagão plataforma com capacidade de 82 t - bitola métrica</t>
  </si>
  <si>
    <t>Transporte de TLS UIC60 de 240 m com locomotiva diesel-elétrica em vagão plataforma com capacidade de 98 t - bitola larga</t>
  </si>
  <si>
    <t>Transporte de veículos de médio porte com guincho de resgate de 20 t - rodovia em leito natural</t>
  </si>
  <si>
    <t>Transporte de veículos de médio porte com guincho de resgate de 20 t - rodovia em revestimento primário</t>
  </si>
  <si>
    <t>Transporte de veículos de médio porte com guincho de resgate de 20 t - rodovia pavimentada</t>
  </si>
  <si>
    <t>Transporte de veículos leves com guincho de resgate de 4 t - rodovia em leito natural</t>
  </si>
  <si>
    <t>Transporte de veículos leves com guincho de resgate de 4 t - rodovia em revestimento primário</t>
  </si>
  <si>
    <t>Transporte de veículos leves com guincho de resgate de 4 t - rodovia pavimentada</t>
  </si>
  <si>
    <t>Transporte de veículos pesados com guincho de resgate de 35 t - rodovia em leito natural</t>
  </si>
  <si>
    <t>Transporte de veículos pesados com guincho de resgate de 35 t - rodovia em revestimento primário</t>
  </si>
  <si>
    <t>Transporte de veículos pesados com guincho de resgate de 35 t - rodovia pavimentada</t>
  </si>
  <si>
    <t>Transporte em cavalo mecânico com dolly de 4 eixos com capacidade de 57 t - rodovia em leito natural</t>
  </si>
  <si>
    <t>Transporte em cavalo mecânico com dolly de 4 eixos com capacidade de 57 t - rodovia em revestimento primário</t>
  </si>
  <si>
    <t>Transporte em cavalo mecânico com dolly de 4 eixos com capacidade de 57 t - rodovia pavimentada</t>
  </si>
  <si>
    <t>Transporte em cavalo mecânico com dollys de 3 e 4 eixos com capacidade de 77 t - rodovia em leito natural</t>
  </si>
  <si>
    <t>Transporte em cavalo mecânico com dollys de 3 e 4 eixos com capacidade de 77 t - rodovia em revestimento primário</t>
  </si>
  <si>
    <t>Transporte em cavalo mecânico com dollys de 3 e 4 eixos com capacidade de 77 t - rodovia pavimentada</t>
  </si>
  <si>
    <t>Transporte em cavalo mecânico com dollys de 5 e 4 eixos com capacidade de 111 t - rodovia em leito natural</t>
  </si>
  <si>
    <t>Transporte em cavalo mecânico com dollys de 5 e 4 eixos com capacidade de 111 t - rodovia em revestimento primário</t>
  </si>
  <si>
    <t>Transporte em cavalo mecânico com dollys de 5 e 4 eixos com capacidade de 111 t - rodovia pavimentada</t>
  </si>
  <si>
    <t>Transporte em cavalo mecânico com reboques de 5 e 4 eixos com capacidade de 130 t - rodovia em leito natural</t>
  </si>
  <si>
    <t>Transporte em cavalo mecânico com reboques de 5 e 4 eixos com capacidade de 130 t - rodovia em revestimento primário</t>
  </si>
  <si>
    <t>Transporte em cavalo mecânico com reboques de 5 e 4 eixos com capacidade de 130 t - rodovia pavimentada</t>
  </si>
  <si>
    <t>Transporte fluvial de materiais diversos com pontão flutuante - capacidade de 500 t</t>
  </si>
  <si>
    <t>Transporte fluvial do flutuante</t>
  </si>
  <si>
    <t>Armação de fuste de tubulão em aço CA-50 com apoio de guindaste - fornecimento, preparo e colocação</t>
  </si>
  <si>
    <t>Escavação manual de base alargada de tubulão a céu aberto em material de 1ª categoria na profundidade de 10 a 15 m</t>
  </si>
  <si>
    <t>Escavação manual de base alargada de tubulão a céu aberto em material de 1ª categoria na profundidade de até 10 m</t>
  </si>
  <si>
    <t>Escavação manual de base alargada de tubulão a céu aberto em material de 2ª categoria na profundidade até 10 m</t>
  </si>
  <si>
    <t>Escavação manual de base alargada de tubulão a céu aberto em material de 2ª categoria na profundidade de 10 a 15 m</t>
  </si>
  <si>
    <t>Escavação manual de base alargada de tubulão a céu aberto em material de 3ª categoria a frio na profundidade até 10 m</t>
  </si>
  <si>
    <t>Escavação manual de base alargada de tubulão a céu aberto em material de 3ª categoria a frio na profundidade de 10 a 15 m</t>
  </si>
  <si>
    <t>Escavação manual de base alargada de tubulão a céu aberto em material de 3ª categoria na profundidade até 10 m</t>
  </si>
  <si>
    <t>Escavação manual de base alargada de tubulão a céu aberto em material de 3ª categoria na profundidade de 10 a 15 m</t>
  </si>
  <si>
    <t>Escavação manual de fuste de tubulão a céu aberto em material de 1ª categoria na profundidade de 10 a 15 m</t>
  </si>
  <si>
    <t>Escavação manual de fuste de tubulão a céu aberto em material de 1ª categoria na profundidade de até 10 m</t>
  </si>
  <si>
    <t>Escavação manual de fuste de tubulão a céu aberto em material de 2ª categoria na profundidade até 10 m</t>
  </si>
  <si>
    <t>Escavação manual de fuste de tubulão a céu aberto em material de 2ª categoria na profundidade de 10 a 15 m</t>
  </si>
  <si>
    <t>Escavação manual de fuste de tubulão a céu aberto em material de 3ª categoria na profundidade até 10 m</t>
  </si>
  <si>
    <t>Escavação manual de fuste de tubulão a céu aberto em material de 3ª categoria na profundidade de 10 a 15 m</t>
  </si>
  <si>
    <t>Escavação mecânica de fuste de tubulão com caçamba para rocha em material de 2ª categoria</t>
  </si>
  <si>
    <t>Escavação mecânica de fuste de tubulão com caçamba para rocha em material de 3ª categoria</t>
  </si>
  <si>
    <t>Escavação mecânica de fuste de tubulão com caçamba para solos em material de 1ª categoria</t>
  </si>
  <si>
    <t>Escavação mecânica de fuste de tubulão com Hammer Grab em material de 1ª categoria</t>
  </si>
  <si>
    <t>Escavação mecânica de fuste de tubulão com trado para rocha em material de 2ª categoria</t>
  </si>
  <si>
    <t>Escavação mecânica de fuste de tubulão com trado para rocha em material de 3ª categoria</t>
  </si>
  <si>
    <t>Escavação mecânica de fuste de tubulão com trado para solos em material de 1ª categoria</t>
  </si>
  <si>
    <t>Armação de tela de aço eletrossoldada em túneis com auxílio de plataforma pantográfica - confecção e instalação</t>
  </si>
  <si>
    <t>Cambotas metálicas treliçadas - confecção e instalação</t>
  </si>
  <si>
    <t>Coluna de jet grouting horizontal CCPH em solo - D = 40 cm - perfuração e injeção</t>
  </si>
  <si>
    <t>Coluna de jet grouting horizontal CCPH em solo - D = 50 cm - perfuração e injeção</t>
  </si>
  <si>
    <t>Coluna de jet grouting horizontal CCPH em solo - D = 60 cm - perfuração e injeção</t>
  </si>
  <si>
    <t>Coluna de jet grouting vertical em solo - D = 100 cm - perfuração e injeção</t>
  </si>
  <si>
    <t>Coluna de jet grouting vertical em solo - D = 110 cm - perfuração e injeção</t>
  </si>
  <si>
    <t>Coluna de jet grouting vertical em solo - D = 120 cm - perfuração e injeção</t>
  </si>
  <si>
    <t>Coluna de jet grouting vertical em solo - D = 80 cm - perfuração e injeção</t>
  </si>
  <si>
    <t>Coluna de jet grouting vertical em solo - D = 90 cm - perfuração e injeção</t>
  </si>
  <si>
    <t>Desmonte a frio e carga de rocha em túnel com cunha hidráulica - DMT de 0 a 200 m</t>
  </si>
  <si>
    <t>Drenagem de túnel com manta drenante de malha de polietileno e geotêxtil em face revestida com argamassa polimérica com espessura de 25 mm</t>
  </si>
  <si>
    <t>Dreno filtrante em tubos de PVC D = 40 mm aplicado em paredes e tetos de túnel - fornecimento e instalação</t>
  </si>
  <si>
    <t>Dreno não filtrante em tubos de PVC D = 40 mm aplicado em paredes e tetos de túnel - fornecimento e instalação</t>
  </si>
  <si>
    <t>Enfilagem tubular sistema autoperfurante - D = 76 mm</t>
  </si>
  <si>
    <t>Enfilagem tubular sistema convencional schedule 40 - D = 65 mm</t>
  </si>
  <si>
    <t>Escavação subterrânea e carregamento do material da calota em túnel classe I - DMT de 0 a 200 m - seção acima de 90 m²</t>
  </si>
  <si>
    <t>Escavação subterrânea e carregamento do material da calota em túnel classe I - DMT de 0 a 200 m - seção de 20 a 40 m²</t>
  </si>
  <si>
    <t>Escavação subterrânea e carregamento do material da calota em túnel classe I - DMT de 0 a 200 m - seção de 40 a 60 m²</t>
  </si>
  <si>
    <t>Escavação subterrânea e carregamento do material da calota em túnel classe I - DMT de 0 a 200 m - seção de 60 a 90 m²</t>
  </si>
  <si>
    <t>Escavação subterrânea e carregamento do material da calota em túnel classe II - DMT de 0 a 200 m - seção acima de 90 m²</t>
  </si>
  <si>
    <t>Escavação subterrânea e carregamento do material da calota em túnel classe II - DMT de 0 a 200 m - seção de 20 a 40 m²</t>
  </si>
  <si>
    <t>Escavação subterrânea e carregamento do material da calota em túnel classe II - DMT de 0 a 200 m - seção de 40 a 60 m²</t>
  </si>
  <si>
    <t>Escavação subterrânea e carregamento do material da calota em túnel classe II - DMT de 0 a 200 m - seção de 60 a 90 m²</t>
  </si>
  <si>
    <t>Escavação subterrânea e carregamento do material da calota em túnel classe III - DMT de 0 a 200 m - seção acima de 90 m²</t>
  </si>
  <si>
    <t>Escavação subterrânea e carregamento do material da calota em túnel classe III - DMT de 0 a 200 m - seção de 20 a 40 m²</t>
  </si>
  <si>
    <t>Escavação subterrânea e carregamento do material da calota em túnel classe III - DMT de 0 a 200 m - seção de 40 a 60 m²</t>
  </si>
  <si>
    <t>Escavação subterrânea e carregamento do material da calota em túnel classe III - DMT de 0 a 200 m - seção de 60 a 90 m²</t>
  </si>
  <si>
    <t>Escavação subterrânea e carregamento do material da calota em túnel classe IV - DMT de 0 a 200 m - seção acima de 90 m²</t>
  </si>
  <si>
    <t>Escavação subterrânea e carregamento do material da calota em túnel classe IV - DMT de 0 a 200 m - seção de 20 a 40 m²</t>
  </si>
  <si>
    <t>Escavação subterrânea e carregamento do material da calota em túnel classe IV - DMT de 0 a 200 m - seção de 40 a 60 m²</t>
  </si>
  <si>
    <t>Escavação subterrânea e carregamento do material da calota em túnel classe IV - DMT de 0 a 200 m - seção de 60 a 90 m²</t>
  </si>
  <si>
    <t>Escavação subterrânea e carregamento do material do rebaixo em túnel classe I a IV - DMT de 0 a 200 m</t>
  </si>
  <si>
    <t>Escavação subterrânea e carregamento em túnel classe V - DMT de 0 a 200 m - seção acima de 90 m²</t>
  </si>
  <si>
    <t>Escavação subterrânea e carregamento em túnel classe V - DMT de 0 a 200 m - seção de 20 a 40 m²</t>
  </si>
  <si>
    <t>Escavação subterrânea e carregamento em túnel classe V - DMT de 0 a 200 m - seção de 40 a 60 m²</t>
  </si>
  <si>
    <t>Escavação subterrânea e carregamento em túnel classe V - DMT de 0 a 200 m - seção de 60 a 90 m²</t>
  </si>
  <si>
    <t>Escavação subterrânea e carregamento em túnel classe VI - DMT de 0 a 200 m - seção acima de 90 m²</t>
  </si>
  <si>
    <t>Escavação subterrânea e carregamento em túnel classe VI - DMT de 0 a 200 m - seção de 20 a 40 m²</t>
  </si>
  <si>
    <t>Escavação subterrânea e carregamento em túnel classe VI - DMT de 0 a 200 m - seção de 40 a 60 m²</t>
  </si>
  <si>
    <t>Escavação subterrânea e carregamento em túnel classe VI - DMT de 0 a 200 m - seção de 60 a 90 m²</t>
  </si>
  <si>
    <t>Pré-fissuramento em túnel</t>
  </si>
  <si>
    <t>Pregagem da frente com vergalhão de fibra de vidro D = 25 mm com perfuração em D = 75 mm e injeção de calda de cimento</t>
  </si>
  <si>
    <t>Pregagem da frente em tubo de PVC D = 50 mm com perfuração em D = 100 mm e injeção de argamassa de cimento e areia 1:1</t>
  </si>
  <si>
    <t>Prego guia para controle de espessura de concreto projetado D = 16 mm em túnel - fornecimento e instalação</t>
  </si>
  <si>
    <t>Usinagem de agregados para microrrevestimento a frio - faixa II - brita comercial</t>
  </si>
  <si>
    <t>Usinagem de agregados para microrrevestimento a frio - faixa II - brita produzida</t>
  </si>
  <si>
    <t>Usinagem de agregados para microrrevestimento a frio - faixa III - brita comercial</t>
  </si>
  <si>
    <t>Usinagem de agregados para microrrevestimento a frio - faixa III - brita produzida</t>
  </si>
  <si>
    <t>Usinagem de areia-asfalto a quente - faixa A - areia comercial</t>
  </si>
  <si>
    <t>Usinagem de areia-asfalto a quente - faixa A - areia extraída</t>
  </si>
  <si>
    <t>Usinagem de areia-asfalto a quente - faixa B - areia comercial</t>
  </si>
  <si>
    <t>Usinagem de areia-asfalto a quente - faixa B - areia extraída</t>
  </si>
  <si>
    <t>Usinagem de areia-asfalto a quente com asfalto polímero - faixa A - areia comercial</t>
  </si>
  <si>
    <t>Usinagem de areia-asfalto a quente com asfalto polímero - faixa A - areia extraída</t>
  </si>
  <si>
    <t>Usinagem de areia-asfalto a quente com asfalto polímero - faixa B - areia comercial</t>
  </si>
  <si>
    <t>Usinagem de areia-asfalto a quente com asfalto polímero - faixa B - areia extraída</t>
  </si>
  <si>
    <t>Usinagem de areia-asfalto a quente com asfalto polímero - faixa C - areia comercial</t>
  </si>
  <si>
    <t>Usinagem de areia-asfalto a quente com asfalto polímero - faixa C - areia extraída</t>
  </si>
  <si>
    <t>Usinagem de brita graduada com brita comercial em usina de 300 t/h</t>
  </si>
  <si>
    <t>Usinagem de brita graduada com brita produzida em usina de 300 t/h</t>
  </si>
  <si>
    <t>Usinagem de brita graduada tratada com cimento e brita comercial em usina de 300 t/h</t>
  </si>
  <si>
    <t>Usinagem de brita graduada tratada com cimento e brita produzida em usina de 300 t/h</t>
  </si>
  <si>
    <t>Usinagem de concreto asfáltico - faixa A - areia e brita comerciais</t>
  </si>
  <si>
    <t>Usinagem de concreto asfáltico - faixa A - areia extraída e brita produzida</t>
  </si>
  <si>
    <t>Usinagem de concreto asfáltico - faixa B - areia e brita comerciais</t>
  </si>
  <si>
    <t>Usinagem de concreto asfáltico - faixa B - areia extraída e brita produzida</t>
  </si>
  <si>
    <t>Usinagem de concreto asfáltico - faixa C - areia e brita comerciais</t>
  </si>
  <si>
    <t>Usinagem de concreto asfáltico - faixa C - areia extraída e brita produzida</t>
  </si>
  <si>
    <t>Usinagem de concreto asfáltico com asfalto polímero - faixa A - areia e brita comerciais</t>
  </si>
  <si>
    <t>Usinagem de concreto asfáltico com asfalto polímero - faixa A - areia extraída e brita produzida</t>
  </si>
  <si>
    <t>Usinagem de concreto asfáltico com asfalto polímero - faixa B - areia e brita comerciais</t>
  </si>
  <si>
    <t>Usinagem de concreto asfáltico com asfalto polímero - faixa B - areia extraída e brita produzida</t>
  </si>
  <si>
    <t>Usinagem de concreto asfáltico com asfalto polímero - faixa C - areia e brita comerciais</t>
  </si>
  <si>
    <t>Usinagem de concreto asfáltico com asfalto polímero - faixa C - areia extraída e brita produzida</t>
  </si>
  <si>
    <t>Usinagem de concreto asfáltico com borracha (Gap Graded) - brita comercial</t>
  </si>
  <si>
    <t>Usinagem de concreto asfáltico com borracha (Gap Graded) - brita produzida</t>
  </si>
  <si>
    <t>Usinagem de concreto asfáltico com borracha - faixa A - brita comercial</t>
  </si>
  <si>
    <t>Usinagem de concreto asfáltico com borracha - faixa A - brita produzida</t>
  </si>
  <si>
    <t>Usinagem de concreto asfáltico com borracha - faixa B - brita comercial</t>
  </si>
  <si>
    <t>Usinagem de concreto asfáltico com borracha - faixa B - brita produzida</t>
  </si>
  <si>
    <t>Usinagem de concreto asfáltico com borracha - faixa C - brita comercial</t>
  </si>
  <si>
    <t>Usinagem de concreto asfáltico com borracha - faixa C - brita produzida</t>
  </si>
  <si>
    <t>Usinagem de concreto asfáltico reciclado a frio com espuma de asfalto, agregado comercial e cimento</t>
  </si>
  <si>
    <t>Usinagem de concreto asfáltico reciclado em usina fixa com adição de material fresado e brita comercial</t>
  </si>
  <si>
    <t>Usinagem de concreto asfáltico reciclado em usina fixa com adição de material fresado e brita produzida</t>
  </si>
  <si>
    <t>Usinagem de micro pré-misturado a quente com asfalto polímero - brita comercial</t>
  </si>
  <si>
    <t>Usinagem de micro pré-misturado a quente com asfalto polímero - brita produzida</t>
  </si>
  <si>
    <t>Usinagem de pré-misturado a frio - faixa A - areia e brita comerciais</t>
  </si>
  <si>
    <t>Usinagem de pré-misturado a frio - faixa A - areia extraída e brita produzida</t>
  </si>
  <si>
    <t>Usinagem de pré-misturado a frio - faixa B - areia e brita comerciais</t>
  </si>
  <si>
    <t>Usinagem de pré-misturado a frio - faixa B - areia extraída e brita produzida</t>
  </si>
  <si>
    <t>Usinagem de pré-misturado a frio - faixa C - areia e brita comerciais</t>
  </si>
  <si>
    <t>Usinagem de pré-misturado a frio - faixa C - areia extraída e brita produzida</t>
  </si>
  <si>
    <t>Usinagem de pré-misturado a frio - faixa D - areia e brita comerciais</t>
  </si>
  <si>
    <t>Usinagem de pré-misturado a frio - faixa D - areia extraída e brita produzida</t>
  </si>
  <si>
    <t>Usinagem de pré-misturado a frio com asfalto polímero - faixa A - areia e brita comerciais</t>
  </si>
  <si>
    <t>Usinagem de pré-misturado a frio com asfalto polímero - faixa A - areia extraída e brita produzida</t>
  </si>
  <si>
    <t>Usinagem de pré-misturado a frio com asfalto polímero - faixa B - areia e brita comerciais</t>
  </si>
  <si>
    <t>Usinagem de pré-misturado a frio com asfalto polímero - faixa B - areia extraída e brita produzida</t>
  </si>
  <si>
    <t>Usinagem de pré-misturado a frio com asfalto polímero - faixa C - areia e brita comerciais</t>
  </si>
  <si>
    <t>Usinagem de pré-misturado a frio com asfalto polímero - faixa C - areia extraída e brita produzida</t>
  </si>
  <si>
    <t>Usinagem de pré-misturado a frio com asfalto polímero - faixa D - areia e brita comerciais</t>
  </si>
  <si>
    <t>Usinagem de pré-misturado a frio com asfalto polímero - faixa D - areia extraída e brita produzida</t>
  </si>
  <si>
    <t>Usinagem de pré-misturado a quente com asfalto polímero - faixa I - camada porosa de atrito - areia e brita comerciais</t>
  </si>
  <si>
    <t>Usinagem de pré-misturado a quente com asfalto polímero - faixa I - camada porosa de atrito - areia extraída e brita produzida</t>
  </si>
  <si>
    <t>Usinagem de pré-misturado a quente com asfalto polímero - faixa II - camada porosa de atrito - areia e brita comerciais</t>
  </si>
  <si>
    <t>Usinagem de pré-misturado a quente com asfalto polímero - faixa II - camada porosa de atrito - areia extraída e brita produzida</t>
  </si>
  <si>
    <t>Usinagem de pré-misturado a quente com asfalto polímero - faixa III - camada porosa de atrito - areia e brita comerciais</t>
  </si>
  <si>
    <t>Usinagem de pré-misturado a quente com asfalto polímero - faixa III - camada porosa de atrito - areia extraída e brita produzida</t>
  </si>
  <si>
    <t>Usinagem de pré-misturado a quente com asfalto polímero - faixa IV - camada porosa de atrito - areia e brita comerciais</t>
  </si>
  <si>
    <t>Usinagem de pré-misturado a quente com asfalto polímero - faixa IV - camada porosa de atrito - areia extraída e brita produzida</t>
  </si>
  <si>
    <t>Usinagem de pré-misturado a quente com asfalto polímero - faixa V - camada porosa de atrito - areia e brita comerciais</t>
  </si>
  <si>
    <t>Usinagem de pré-misturado a quente com asfalto polímero - faixa V - camada porosa de atrito - areia extraída e brita produzida</t>
  </si>
  <si>
    <t>Usinagem de solo areia (70% - 30%) - material de jazida e areia comercial</t>
  </si>
  <si>
    <t>Usinagem de solo areia (70% - 30%) - material de jazida e areia extraída</t>
  </si>
  <si>
    <t>Usinagem de solo brita (70% - 30%) com 3% cimento - material de jazida e brita comercial</t>
  </si>
  <si>
    <t>Usinagem de solo brita (70% - 30%) com 3% cimento - material de jazida e brita produzida</t>
  </si>
  <si>
    <t>Usinagem de solo brita (70% - 30%) com material de jazida e brita comercial em usina de 300 t/h</t>
  </si>
  <si>
    <t>Usinagem de solo brita (70% - 30%) com material de jazida e brita produzida em usina de 300 t/h</t>
  </si>
  <si>
    <t>Usinagem de solo cimento com 7% de cimento com material de jazida em usina de 300 t/h</t>
  </si>
  <si>
    <t>Usinagem de solo escória de aciaria (50% - 50%) com material de jazida em usina de 300 t/h</t>
  </si>
  <si>
    <t>Usinagem de solo melhorado com 3% de cimento com material de jazida em usina de 300 t/h</t>
  </si>
  <si>
    <t>Usinagem para pavimento de concreto com fôrmas deslizantes - areia e brita comerciais</t>
  </si>
  <si>
    <t>Usinagem para pavimento de concreto com fôrmas deslizantes - areia extraída e brita produzida</t>
  </si>
  <si>
    <t>Usinagem para pavimento de concreto compactado com rolo - brita comercial</t>
  </si>
  <si>
    <t>Usinagem para pavimento de concreto compactado com rolo - brita produzida</t>
  </si>
  <si>
    <t>Usinagem para sub-base de concreto compactado com rolo - brita comercial</t>
  </si>
  <si>
    <t>Usinagem para sub-base de concreto compactado com rolo - brita produzida</t>
  </si>
  <si>
    <t>Confecção de BSCC - seção canal de 1,5 x 1,5 m - areia e brita comerciais</t>
  </si>
  <si>
    <t>Confecção de BSCC - seção canal de 1,5 x 1,5 m - areia extraída e brita produzida</t>
  </si>
  <si>
    <t>Confecção de BSCC - seção canal de 2,0 x 1,5 m - areia e brita comerciais</t>
  </si>
  <si>
    <t>Confecção de BSCC - seção canal de 2,0 x 1,5 m - areia extraída e brita produzida</t>
  </si>
  <si>
    <t>Confecção de BSCC - seção canal de 2,0 x 2,0 m - tipo I - areia e brita comerciais</t>
  </si>
  <si>
    <t>Confecção de BSCC - seção canal de 2,0 x 2,0 m - tipo I - areia extraída e brita produzida</t>
  </si>
  <si>
    <t>Confecção de BSCC - seção canal de 2,0 x 2,0 m - tipo II - areia e brita comerciais</t>
  </si>
  <si>
    <t>Confecção de BSCC - seção canal de 2,0 x 2,0 m - tipo II - areia extraída e brita produzida</t>
  </si>
  <si>
    <t>Confecção de BSCC - seção canal de 2,5 x 1,5 m - areia e brita comerciais</t>
  </si>
  <si>
    <t>Confecção de BSCC - seção canal de 2,5 x 1,5 m - areia extraída e brita produzida</t>
  </si>
  <si>
    <t>Confecção de BSCC - seção canal de 2,5 x 2,0 m - tipo I - areia e brita comerciais</t>
  </si>
  <si>
    <t>Confecção de BSCC - seção canal de 2,5 x 2,0 m - tipo I - areia extraída e brita produzida</t>
  </si>
  <si>
    <t>Confecção de BSCC - seção canal de 2,5 x 2,0 m - tipo II - areia e brita comerciais</t>
  </si>
  <si>
    <t>Confecção de BSCC - seção canal de 2,5 x 2,0 m - tipo II - areia extraída e brita produzida</t>
  </si>
  <si>
    <t>Confecção de BSCC - seção canal de 3,0 x 1,5 m - areia e brita comerciais</t>
  </si>
  <si>
    <t>Confecção de BSCC - seção canal de 3,0 x 1,5 m - areia extraída e brita produzida</t>
  </si>
  <si>
    <t>Confecção de BSCC - seção canal de 3,0 x 2,0 m - tipo I - areia e brita comerciais</t>
  </si>
  <si>
    <t>Confecção de BSCC - seção canal de 3,0 x 2,0 m - tipo I - areia extraída e brita produzida</t>
  </si>
  <si>
    <t>Confecção de BSCC - seção canal de 3,0 x 2,0 m - tipo II - areia e brita comerciais</t>
  </si>
  <si>
    <t>Confecção de BSCC - seção canal de 3,0 x 2,0 m - tipo II - areia extraída e brita produzida</t>
  </si>
  <si>
    <t>Confecção de BSCC - seção fechada de 1,5 x 1,5 m - altura do aterro de 0,25 a 1,00 m - areia e brita comerciais</t>
  </si>
  <si>
    <t>Confecção de BSCC - seção fechada de 1,5 x 1,5 m - altura do aterro de 0,25 a 1,00 m - areia extraída e brita produzida</t>
  </si>
  <si>
    <t>Confecção de BSCC - seção fechada de 1,5 x 1,5 m - altura do aterro de 1,00 a 2,50 m - areia e brita comerciais</t>
  </si>
  <si>
    <t>Confecção de BSCC - seção fechada de 1,5 x 1,5 m - altura do aterro de 1,00 a 2,50 m - areia extraída e brita produzida</t>
  </si>
  <si>
    <t>Confecção de BSCC - seção fechada de 1,5 x 1,5 m - altura do aterro de 10,00 a 12,50 m - areia e brita comerciais</t>
  </si>
  <si>
    <t>Confecção de BSCC - seção fechada de 1,5 x 1,5 m - altura do aterro de 10,00 a 12,50 m - areia extraída e brita produzida</t>
  </si>
  <si>
    <t>Confecção de BSCC - seção fechada de 1,5 x 1,5 m - altura do aterro de 12,50 a 15,00 m - areia e brita comerciais</t>
  </si>
  <si>
    <t>Confecção de BSCC - seção fechada de 1,5 x 1,5 m - altura do aterro de 12,50 a 15,00 m - areia extraída e brita produzida</t>
  </si>
  <si>
    <t>Confecção de BSCC - seção fechada de 1,5 x 1,5 m - altura do aterro de 2,50 a 5,00 m - areia e brita comerciais</t>
  </si>
  <si>
    <t>Confecção de BSCC - seção fechada de 1,5 x 1,5 m - altura do aterro de 2,50 a 5,00 m - areia extraída e brita produzida</t>
  </si>
  <si>
    <t>Confecção de BSCC - seção fechada de 1,5 x 1,5 m - altura do aterro de 5,00 a 7,50 m - areia e brita comerciais</t>
  </si>
  <si>
    <t>Confecção de BSCC - seção fechada de 1,5 x 1,5 m - altura do aterro de 5,00 a 7,50 m - areia extraída e brita produzida</t>
  </si>
  <si>
    <t>Confecção de BSCC - seção fechada de 1,5 x 1,5 m - altura do aterro de 7,50 a 10,00 m - areia e brita comerciais</t>
  </si>
  <si>
    <t>Confecção de BSCC - seção fechada de 1,5 x 1,5 m - altura do aterro de 7,50 a 10,00 m - areia extraída e brita produzida</t>
  </si>
  <si>
    <t>Confecção de BSCC - seção fechada de 2,0 x 2,0 m - altura do aterro de 0,25 a 1,00 m - areia e brita comerciais</t>
  </si>
  <si>
    <t>Confecção de BSCC - seção fechada de 2,0 x 2,0 m - altura do aterro de 0,25 a 1,00 m - areia extraída e brita produzida</t>
  </si>
  <si>
    <t>Confecção de BSCC - seção fechada de 2,0 x 2,0 m - altura do aterro de 1,00 a 2,50 m - areia e brita comerciais</t>
  </si>
  <si>
    <t>Confecção de BSCC - seção fechada de 2,0 x 2,0 m - altura do aterro de 1,00 a 2,50 m - areia extraída e brita produzida</t>
  </si>
  <si>
    <t>Confecção de BSCC - seção fechada de 2,0 x 2,0 m - altura do aterro de 10,00 a 12,50 m - areia e brita comerciais</t>
  </si>
  <si>
    <t>Confecção de BSCC - seção fechada de 2,0 x 2,0 m - altura do aterro de 10,00 a 12,50 m - areia extraída e brita produzida</t>
  </si>
  <si>
    <t>Confecção de BSCC - seção fechada de 2,0 x 2,0 m - altura do aterro de 12,50 a 15,00 m - areia e brita comerciais</t>
  </si>
  <si>
    <t>Confecção de BSCC - seção fechada de 2,0 x 2,0 m - altura do aterro de 12,50 a 15,00 m - areia extraída e brita produzida</t>
  </si>
  <si>
    <t>Confecção de BSCC - seção fechada de 2,0 x 2,0 m - altura do aterro de 2,50 a 5,00 m - areia e brita comerciais</t>
  </si>
  <si>
    <t>Confecção de BSCC - seção fechada de 2,0 x 2,0 m - altura do aterro de 2,50 a 5,00 m - areia extraída e brita produzida</t>
  </si>
  <si>
    <t>Confecção de BSCC - seção fechada de 2,0 x 2,0 m - altura do aterro de 5,00 a 7,50 m - areia e brita comerciais</t>
  </si>
  <si>
    <t>Confecção de BSCC - seção fechada de 2,0 x 2,0 m - altura do aterro de 5,00 a 7,50 m - areia extraída e brita produzida</t>
  </si>
  <si>
    <t>Confecção de BSCC - seção fechada de 2,0 x 2,0 m - altura do aterro de 7,50 a 10,00 m - areia e brita comerciais</t>
  </si>
  <si>
    <t>Confecção de BSCC - seção fechada de 2,0 x 2,0 m - altura do aterro de 7,50 a 10,00 m - areia extraída e brita produzida</t>
  </si>
  <si>
    <t>Confecção de BSCC - seção fechada de 2,5 x 2,5 m - altura do aterro de 0,25 a 1,00 m - areia e brita comerciais</t>
  </si>
  <si>
    <t>Confecção de BSCC - seção fechada de 2,5 x 2,5 m - altura do aterro de 0,25 a 1,00 m - areia extraída e brita produzida</t>
  </si>
  <si>
    <t>Confecção de BSCC - seção fechada de 2,5 x 2,5 m - altura do aterro de 1,00 a 2,50 m - areia e brita comerciais</t>
  </si>
  <si>
    <t>Confecção de BSCC - seção fechada de 2,5 x 2,5 m - altura do aterro de 1,00 a 2,50 m - areia extraída e brita produzida</t>
  </si>
  <si>
    <t>Confecção de BSCC - seção fechada de 2,5 x 2,5 m - altura do aterro de 10,00 a 12,50 m - areia e brita comerciais</t>
  </si>
  <si>
    <t>Confecção de BSCC - seção fechada de 2,5 x 2,5 m - altura do aterro de 10,00 a 12,50 m - areia extraída e brita produzida</t>
  </si>
  <si>
    <t>Confecção de BSCC - seção fechada de 2,5 x 2,5 m - altura do aterro de 12,50 a 15,00 m - areia e brita comerciais</t>
  </si>
  <si>
    <t>Confecção de BSCC - seção fechada de 2,5 x 2,5 m - altura do aterro de 12,50 a 15,00 m - areia extraída e brita produzida</t>
  </si>
  <si>
    <t>Confecção de BSCC - seção fechada de 2,5 x 2,5 m - altura do aterro de 2,50 a 5,00 m - areia e brita comerciais</t>
  </si>
  <si>
    <t>Confecção de BSCC - seção fechada de 2,5 x 2,5 m - altura do aterro de 2,50 a 5,00 m - areia extraída e brita produzida</t>
  </si>
  <si>
    <t>Confecção de BSCC - seção fechada de 2,5 x 2,5 m - altura do aterro de 5,00 a 7,50 m - areia e brita comerciais</t>
  </si>
  <si>
    <t>Confecção de BSCC - seção fechada de 2,5 x 2,5 m - altura do aterro de 5,00 a 7,50 m - areia extraída e brita produzida</t>
  </si>
  <si>
    <t>Confecção de BSCC - seção fechada de 2,5 x 2,5 m - altura do aterro de 7,50 a 10,00 m - areia e brita comerciais</t>
  </si>
  <si>
    <t>Confecção de BSCC - seção fechada de 2,5 x 2,5 m - altura do aterro de 7,50 a 10,00 m - areia extraída e brita produzida</t>
  </si>
  <si>
    <t>Confecção de BSCC - seção fechada de 3,0 x 3,0 m - altura do aterro de 0,25 a 1,00 m - areia e brita comerciais</t>
  </si>
  <si>
    <t>Confecção de BSCC - seção fechada de 3,0 x 3,0 m - altura do aterro de 0,25 a 1,00 m - areia extraída e brita produzida</t>
  </si>
  <si>
    <t>Confecção de BSCC - seção fechada de 3,0 x 3,0 m - altura do aterro de 1,00 a 2,50 m - areia e brita comerciais</t>
  </si>
  <si>
    <t>Confecção de BSCC - seção fechada de 3,0 x 3,0 m - altura do aterro de 1,00 a 2,50 m - areia extraída e brita produzida</t>
  </si>
  <si>
    <t>Confecção de BSCC - seção fechada de 3,0 x 3,0 m - altura do aterro de 10,00 a 12,50 m - areia e brita comerciais</t>
  </si>
  <si>
    <t>Confecção de BSCC - seção fechada de 3,0 x 3,0 m - altura do aterro de 10,00 a 12,50 m - areia extraída e brita produzida</t>
  </si>
  <si>
    <t>Confecção de BSCC - seção fechada de 3,0 x 3,0 m - altura do aterro de 12,50 a 15,00 m - areia e brita comerciais</t>
  </si>
  <si>
    <t>Confecção de BSCC - seção fechada de 3,0 x 3,0 m - altura do aterro de 12,50 a 15,00 m - areia extraída e brita produzida</t>
  </si>
  <si>
    <t>Confecção de BSCC - seção fechada de 3,0 x 3,0 m - altura do aterro de 2,50 a 5,00 m - areia e brita comerciais</t>
  </si>
  <si>
    <t>Confecção de BSCC - seção fechada de 3,0 x 3,0 m - altura do aterro de 2,50 a 5,00 m - areia extraída e brita produzida</t>
  </si>
  <si>
    <t>Confecção de BSCC - seção fechada de 3,0 x 3,0 m - altura do aterro de 5,00 a 7,50 m - areia e brita comerciais</t>
  </si>
  <si>
    <t>Confecção de BSCC - seção fechada de 3,0 x 3,0 m - altura do aterro de 5,00 a 7,50 m - areia extraída e brita produzida</t>
  </si>
  <si>
    <t>Confecção de BSCC - seção fechada de 3,0 x 3,0 m - altura do aterro de 7,50 a 10,00 m - areia e brita comerciais</t>
  </si>
  <si>
    <t>Confecção de BSCC - seção fechada de 3,0 x 3,0 m - altura do aterro de 7,50 a 10,00 m - areia extraída e brita produzida</t>
  </si>
  <si>
    <t>Corpo de BSCC - seção canal de 1,5 x 1,5 m - pré-moldado - areia e brita comerciais</t>
  </si>
  <si>
    <t>Corpo de BSCC - seção canal de 1,5 x 1,5 m - pré-moldado - areia extraída e brita produzida</t>
  </si>
  <si>
    <t>Corpo de BSCC - seção canal de 2,0 x 1,5 m - pré-moldado - areia e brita comerciais</t>
  </si>
  <si>
    <t>Corpo de BSCC - seção canal de 2,0 x 1,5 m - pré-moldado - areia extraída e brita produzida</t>
  </si>
  <si>
    <t>Corpo de BSCC - seção canal de 2,0 x 2,0 m - pré-moldado - tipo I - areia e brita comerciais</t>
  </si>
  <si>
    <t>Corpo de BSCC - seção canal de 2,0 x 2,0 m - pré-moldado - tipo I - areia extraída e brita produzida</t>
  </si>
  <si>
    <t>Corpo de BSCC - seção canal de 2,0 x 2,0 m - pré-moldado - tipo II - areia e brita comerciais</t>
  </si>
  <si>
    <t>Corpo de BSCC - seção canal de 2,0 x 2,0 m - pré-moldado - tipo II - areia extraída e brita produzida</t>
  </si>
  <si>
    <t>Corpo de BSCC - seção canal de 2,5 x 1,5 m - pré-moldado - areia e brita comerciais</t>
  </si>
  <si>
    <t>Corpo de BSCC - seção canal de 2,5 x 1,5 m - pré-moldado - areia extraída e brita produzida</t>
  </si>
  <si>
    <t>Corpo de BSCC - seção canal de 2,5 x 2,0 m - pré-moldado - tipo I - areia e brita comerciais</t>
  </si>
  <si>
    <t>Corpo de BSCC - seção canal de 2,5 x 2,0 m - pré-moldado - tipo I - areia extraída e brita produzida</t>
  </si>
  <si>
    <t>Corpo de BSCC - seção canal de 2,5 x 2,0 m - pré-moldado - tipo II - areia e brita comerciais</t>
  </si>
  <si>
    <t>Corpo de BSCC - seção canal de 2,5 x 2,0 m - pré-moldado - tipo II - areia extraída e brita produzida</t>
  </si>
  <si>
    <t>Corpo de BSCC - seção canal de 3,0 x 1,5 m - pré-moldado - areia e brita comerciais</t>
  </si>
  <si>
    <t>Corpo de BSCC - seção canal de 3,0 x 1,5 m - pré-moldado - areia extraída e brita produzida</t>
  </si>
  <si>
    <t>Corpo de BSCC - seção canal de 3,0 x 2,0 m - pré-moldado - tipo I - areia e brita comerciais</t>
  </si>
  <si>
    <t>Corpo de BSCC - seção canal de 3,0 x 2,0 m - pré-moldado - tipo I - areia extraída e brita produzida</t>
  </si>
  <si>
    <t>Corpo de BSCC - seção canal de 3,0 x 2,0 m - pré-moldado - tipo II - areia e brita comerciais</t>
  </si>
  <si>
    <t>Corpo de BSCC - seção canal de 3,0 x 2,0 m - pré-moldado - tipo II - areia extraída e brita produzida</t>
  </si>
  <si>
    <t>Corpo de BSCC - seção fechada de 1,5 x 1,5 m - pré-moldado - altura do aterro de 0,25 a 1,00 m - areia e brita comerciais</t>
  </si>
  <si>
    <t>Corpo de BSCC - seção fechada de 1,5 x 1,5 m - pré-moldado - altura do aterro de 0,25 a 1,00 m - areia extraída e brita produzida</t>
  </si>
  <si>
    <t>Corpo de BSCC - seção fechada de 1,5 x 1,5 m - pré-moldado - altura do aterro de 1,00 a 2,50 m - areia e brita comerciais</t>
  </si>
  <si>
    <t>Corpo de BSCC - seção fechada de 1,5 x 1,5 m - pré-moldado - altura do aterro de 1,00 a 2,50 m - areia extraída e brita produzida</t>
  </si>
  <si>
    <t>Corpo de BSCC - seção fechada de 1,5 x 1,5 m - pré-moldado - altura do aterro de 10,00 a 12,50 m - areia e brita comerciais</t>
  </si>
  <si>
    <t>Corpo de BSCC - seção fechada de 1,5 x 1,5 m - pré-moldado - altura do aterro de 10,00 a 12,50 m - areia extraída e brita produzida</t>
  </si>
  <si>
    <t>Corpo de BSCC - seção fechada de 1,5 x 1,5 m - pré-moldado - altura do aterro de 12,50 a 15,00 m - areia e brita comerciais</t>
  </si>
  <si>
    <t>Corpo de BSCC - seção fechada de 1,5 x 1,5 m - pré-moldado - altura do aterro de 12,50 a 15,00 m - areia extraída e brita produzida</t>
  </si>
  <si>
    <t>Corpo de BSCC - seção fechada de 1,5 x 1,5 m - pré-moldado - altura do aterro de 2,50 a 5,00 m - areia e brita comerciais</t>
  </si>
  <si>
    <t>Corpo de BSCC - seção fechada de 1,5 x 1,5 m - pré-moldado - altura do aterro de 2,50 a 5,00 m - areia extraída e brita produzida</t>
  </si>
  <si>
    <t>Corpo de BSCC - seção fechada de 1,5 x 1,5 m - pré-moldado - altura do aterro de 5,00 a 7,50 m - areia e brita comerciais</t>
  </si>
  <si>
    <t>Corpo de BSCC - seção fechada de 1,5 x 1,5 m - pré-moldado - altura do aterro de 5,00 a 7,50 m - areia extraída e brita produzida</t>
  </si>
  <si>
    <t>Corpo de BSCC - seção fechada de 1,5 x 1,5 m - pré-moldado - altura do aterro de 7,50 a 10,00 m - areia e brita comerciais</t>
  </si>
  <si>
    <t>Corpo de BSCC - seção fechada de 1,5 x 1,5 m - pré-moldado - altura do aterro de 7,50 a 10,00 m - areia extraída e brita produzida</t>
  </si>
  <si>
    <t>Corpo de BSCC - seção fechada de 2,0 x 2,0 m - pré-moldado - altura do aterro de 0,25 a 1,00 m - areia e brita comerciais</t>
  </si>
  <si>
    <t>Corpo de BSCC - seção fechada de 2,0 x 2,0 m - pré-moldado - altura do aterro de 0,25 a 1,00 m - areia extraída e brita produzida</t>
  </si>
  <si>
    <t>Corpo de BSCC - seção fechada de 2,0 x 2,0 m - pré-moldado - altura do aterro de 1,00 a 2,50 m - areia e brita comerciais</t>
  </si>
  <si>
    <t>Corpo de BSCC - seção fechada de 2,0 x 2,0 m - pré-moldado - altura do aterro de 1,00 a 2,50 m - areia extraída e brita produzida</t>
  </si>
  <si>
    <t>Corpo de BSCC - seção fechada de 2,0 x 2,0 m - pré-moldado - altura do aterro de 10,00 a 12,50 m - areia e brita comerciais</t>
  </si>
  <si>
    <t>Corpo de BSCC - seção fechada de 2,0 x 2,0 m - pré-moldado - altura do aterro de 10,00 a 12,50 m - areia extraída e brita produzida</t>
  </si>
  <si>
    <t>Corpo de BSCC - seção fechada de 2,0 x 2,0 m - pré-moldado - altura do aterro de 12,50 a 15,00 m - areia e brita comerciais</t>
  </si>
  <si>
    <t>Corpo de BSCC - seção fechada de 2,0 x 2,0 m - pré-moldado - altura do aterro de 12,50 a 15,00 m - areia extraída e brita produzida</t>
  </si>
  <si>
    <t>Corpo de BSCC - seção fechada de 2,0 x 2,0 m - pré-moldado - altura do aterro de 2,50 a 5,00 m - areia e brita comerciais</t>
  </si>
  <si>
    <t>Corpo de BSCC - seção fechada de 2,0 x 2,0 m - pré-moldado - altura do aterro de 2,50 a 5,00 m - areia extraída e brita produzida</t>
  </si>
  <si>
    <t>Corpo de BSCC - seção fechada de 2,0 x 2,0 m - pré-moldado - altura do aterro de 5,00 a 7,50 m - areia e brita comerciais</t>
  </si>
  <si>
    <t>Corpo de BSCC - seção fechada de 2,0 x 2,0 m - pré-moldado - altura do aterro de 5,00 a 7,50 m - areia extraída e brita produzida</t>
  </si>
  <si>
    <t>Corpo de BSCC - seção fechada de 2,0 x 2,0 m - pré-moldado - altura do aterro de 7,50 a 10,00 m - areia e brita comerciais</t>
  </si>
  <si>
    <t>Corpo de BSCC - seção fechada de 2,0 x 2,0 m - pré-moldado - altura do aterro de 7,50 a 10,00 m - areia extraída e brita produzida</t>
  </si>
  <si>
    <t>Corpo de BSCC - seção fechada de 2,5 x 2,5 m - pré-moldado - altura do aterro de 0,25 a 1,00 m - areia e brita comerciais</t>
  </si>
  <si>
    <t>Corpo de BSCC - seção fechada de 2,5 x 2,5 m - pré-moldado - altura do aterro de 0,25 a 1,00 m - areia extraída e brita produzida</t>
  </si>
  <si>
    <t>Corpo de BSCC - seção fechada de 2,5 x 2,5 m - pré-moldado - altura do aterro de 1,00 a 2,50 m - areia e brita comerciais</t>
  </si>
  <si>
    <t>Corpo de BSCC - seção fechada de 2,5 x 2,5 m - pré-moldado - altura do aterro de 1,00 a 2,50 m - areia extraída e brita produzida</t>
  </si>
  <si>
    <t>Corpo de BSCC - seção fechada de 2,5 x 2,5 m - pré-moldado - altura do aterro de 10,00 a 12,50 m - areia e brita comerciais</t>
  </si>
  <si>
    <t>Corpo de BSCC - seção fechada de 2,5 x 2,5 m - pré-moldado - altura do aterro de 10,00 a 12,50 m - areia extraída e brita produzida</t>
  </si>
  <si>
    <t>Corpo de BSCC - seção fechada de 2,5 x 2,5 m - pré-moldado - altura do aterro de 12,50 a 15,00 m - areia e brita comerciais</t>
  </si>
  <si>
    <t>Corpo de BSCC - seção fechada de 2,5 x 2,5 m - pré-moldado - altura do aterro de 12,50 a 15,00 m - areia extraída e brita produzida</t>
  </si>
  <si>
    <t>Corpo de BSCC - seção fechada de 2,5 x 2,5 m - pré-moldado - altura do aterro de 2,50 a 5,00 m - areia e brita comerciais</t>
  </si>
  <si>
    <t>Corpo de BSCC - seção fechada de 2,5 x 2,5 m - pré-moldado - altura do aterro de 2,50 a 5,00 m - areia extraída e brita produzida</t>
  </si>
  <si>
    <t>Corpo de BSCC - seção fechada de 2,5 x 2,5 m - pré-moldado - altura do aterro de 5,00 a 7,50 m - areia e brita comerciais</t>
  </si>
  <si>
    <t>Corpo de BSCC - seção fechada de 2,5 x 2,5 m - pré-moldado - altura do aterro de 5,00 a 7,50 m - areia extraída e brita produzida</t>
  </si>
  <si>
    <t>Corpo de BSCC - seção fechada de 2,5 x 2,5 m - pré-moldado - altura do aterro de 7,50 a 10,00 m - areia e brita comerciais</t>
  </si>
  <si>
    <t>Corpo de BSCC - seção fechada de 2,5 x 2,5 m - pré-moldado - altura do aterro de 7,50 a 10,00 m - areia extraída e brita produzida</t>
  </si>
  <si>
    <t>Corpo de BSCC - seção fechada de 3,0 x 3,0 m - pré-moldado - altura do aterro de 0,25 a 1,00 m - areia e brita comerciais</t>
  </si>
  <si>
    <t>Corpo de BSCC - seção fechada de 3,0 x 3,0 m - pré-moldado - altura do aterro de 0,25 a 1,00 m - areia extraída e brita produzida</t>
  </si>
  <si>
    <t>Corpo de BSCC - seção fechada de 3,0 x 3,0 m - pré-moldado - altura do aterro de 1,00 a 2,50 m - areia e brita comerciais</t>
  </si>
  <si>
    <t>Corpo de BSCC - seção fechada de 3,0 x 3,0 m - pré-moldado - altura do aterro de 1,00 a 2,50 m - areia extraída e brita produzida</t>
  </si>
  <si>
    <t>Corpo de BSCC - seção fechada de 3,0 x 3,0 m - pré-moldado - altura do aterro de 10,00 a 12,50 m - areia e brita comerciais</t>
  </si>
  <si>
    <t>Corpo de BSCC - seção fechada de 3,0 x 3,0 m - pré-moldado - altura do aterro de 10,00 a 12,50 m - areia extraída e brita produzida</t>
  </si>
  <si>
    <t>Corpo de BSCC - seção fechada de 3,0 x 3,0 m - pré-moldado - altura do aterro de 12,50 a 15,00 m - areia e brita comerciais</t>
  </si>
  <si>
    <t>Corpo de BSCC - seção fechada de 3,0 x 3,0 m - pré-moldado - altura do aterro de 12,50 a 15,00 m - areia extraída e brita produzida</t>
  </si>
  <si>
    <t>Corpo de BSCC - seção fechada de 3,0 x 3,0 m - pré-moldado - altura do aterro de 2,50 a 5,00 m - areia e brita comerciais</t>
  </si>
  <si>
    <t>Corpo de BSCC - seção fechada de 3,0 x 3,0 m - pré-moldado - altura do aterro de 2,50 a 5,00 m - areia extraída e brita produzida</t>
  </si>
  <si>
    <t>Corpo de BSCC - seção fechada de 3,0 x 3,0 m - pré-moldado - altura do aterro de 5,00 a 7,50 m - areia e brita comerciais</t>
  </si>
  <si>
    <t>Corpo de BSCC - seção fechada de 3,0 x 3,0 m - pré-moldado - altura do aterro de 5,00 a 7,50 m - areia extraída e brita produzida</t>
  </si>
  <si>
    <t>Corpo de BSCC - seção fechada de 3,0 x 3,0 m - pré-moldado - altura do aterro de 7,50 a 10,00 m - areia e brita comerciais</t>
  </si>
  <si>
    <t>Corpo de BSCC - seção fechada de 3,0 x 3,0 m - pré-moldado - altura do aterro de 7,50 a 10,00 m - areia extraída e brita produzida</t>
  </si>
  <si>
    <t>Administração local do Estaleiro Padrão</t>
  </si>
  <si>
    <t>mês</t>
  </si>
  <si>
    <t>Amarração do sistema de fundeio - profundidade de até 50 m</t>
  </si>
  <si>
    <t>Ânodo de sacrifício para proteção do casco - fornecimento e instalação</t>
  </si>
  <si>
    <t>Beneficiamento de aço naval para construção de instalações portuárias de pequeno porte - excluso o aço naval</t>
  </si>
  <si>
    <t>Cabo de segurança para conexão da ponte - fornecimento e instalação</t>
  </si>
  <si>
    <t>Confecção de morto de concreto de 13 t</t>
  </si>
  <si>
    <t>Confecção de morto de concreto de 14 t</t>
  </si>
  <si>
    <t>Confecção de morto de concreto de 22 t</t>
  </si>
  <si>
    <t>Confecção de morto de concreto de 36 t</t>
  </si>
  <si>
    <t>Confecção de morto de concreto de 48 t</t>
  </si>
  <si>
    <t>Confecção de poita de concreto com garras metálicas de 13,3 t (peso submerso = 8 t)</t>
  </si>
  <si>
    <t>Confecção de poita de concreto com garras metálicas de 25 t (peso submerso = 15 t)</t>
  </si>
  <si>
    <t>Confecção de poita de concreto com garras metálicas de 30 t (peso submerso = 18 t)</t>
  </si>
  <si>
    <t>Confecção de poita de concreto com garras metálicas de 41,7 t (peso submerso = 25 t)</t>
  </si>
  <si>
    <t>Confecção de poita de concreto com garras metálicas de 45,8 t (peso submerso = 27,5 t)</t>
  </si>
  <si>
    <t>Confecção de poita de concreto com garras metálicas de 58,3 t (peso submerso = 35 t)</t>
  </si>
  <si>
    <t>Confecção de poita de concreto com garras metálicas de 6,7 t (peso submerso = 4 t)</t>
  </si>
  <si>
    <t>Confecção de poita de concreto de 13,3 t (peso submerso = 8 t)</t>
  </si>
  <si>
    <t>Confecção de poita de concreto de 25 t (peso submerso = 15 t)</t>
  </si>
  <si>
    <t>Confecção de poita de concreto de 30 t (peso submerso = 18 t)</t>
  </si>
  <si>
    <t>Confecção de poita de concreto de 41,7 t (peso submerso = 25 t)</t>
  </si>
  <si>
    <t>Confecção de poita de concreto de 45,8 t (peso submerso = 27,5 t)</t>
  </si>
  <si>
    <t>Confecção de poita de concreto de 58,3 t (peso submerso = 35 t)</t>
  </si>
  <si>
    <t>Confecção de poita de concreto de 6,7 t (peso submerso = 4 t)</t>
  </si>
  <si>
    <t>Defensa de pneus para proteção do flutuante - confecção e instalação</t>
  </si>
  <si>
    <t>Fornecimento e instalação de reservatório metálico tipo taça de 10.000 litros pintura interna e externa com escada de acesso e base de concreto armado - areia e brita comerciais</t>
  </si>
  <si>
    <t>Fornecimento e instalação de reservatório metálico tipo taça de 20.000 litros pintura interna e externa com escada de acesso e base de concreto armado - areia e brita comerciais</t>
  </si>
  <si>
    <t>Fornecimento e instalação de reservatório metálico tipo taça de 30.000 litros pintura interna e externa com escada de acesso e base de concreto armado - areia e brita comerciais</t>
  </si>
  <si>
    <t>Fornecimento e instalação de reservatório metálico tipo taça de 5.000 litros pintura interna e externa com escada de acesso e base de concreto armado - areia e brita comerciais</t>
  </si>
  <si>
    <t>Guincho manual para sistema de fundeio com capacidade de tração de 100 kN - fornecimento e instalação</t>
  </si>
  <si>
    <t>Guincho manual para sistema de fundeio com capacidade de tração de 200 kN - fornecimento e instalação</t>
  </si>
  <si>
    <t>Implantação do sistema naval tipo I - ponte móvel e flutuante principal</t>
  </si>
  <si>
    <t>Implantação do sistema naval tipo II - pontes móveis, flutuante intermediário e flutuante principal</t>
  </si>
  <si>
    <t>Instalações do Estaleiro Padrão para o beneficiamento de estruturas navais, inclusive mobiliário, equipamentos de informática e de segurança</t>
  </si>
  <si>
    <t>Lançamento da embarcação sobre carreira em água</t>
  </si>
  <si>
    <t>Lançamento de poita de concreto - peso submerso</t>
  </si>
  <si>
    <t>Mancal de conexão - confecção e instalação</t>
  </si>
  <si>
    <t>Molinete manual para sistema de fundeio com capacidade de tração de 70 kN - fornecimento e instalação</t>
  </si>
  <si>
    <t>Transporte interno em estaleiro para movimentação de peças</t>
  </si>
  <si>
    <t>Tratamento superficial e pintura da área interna do flutuante (tanques de reserva de flutuabilidade)</t>
  </si>
  <si>
    <t>Tratamento superficial e pintura da ponte e demais estruturas metálicas navais - exceto flutuantes</t>
  </si>
  <si>
    <t>Tratamento superficial e pintura das obras mortas do flutuante (convés principal, convés superior, casaria e estruturas apoiadas sobre o convés) - exceto piso</t>
  </si>
  <si>
    <t>Tratamento superficial e pintura das obras vivas e mortas externas do flutuante (fundo, costados e espelhos de proa e popa)</t>
  </si>
  <si>
    <t>SINALIZAÇÃO VIÁRIA HORIZONTAL E VERTICAL</t>
  </si>
  <si>
    <t>TUBO ACO GALVANIZADO COM COSTURA, CLASSE LEVE, DN 50 MM ( 2"),  E = 3,00 MM,  *4,40* KG/M (NBR 5580)</t>
  </si>
  <si>
    <t>NOVA PRATA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</si>
  <si>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</si>
  <si>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</si>
  <si>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</si>
  <si>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</si>
  <si>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</si>
  <si>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</si>
  <si>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</si>
  <si>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</si>
  <si>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</si>
  <si>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PLACA DE SINALIZAÇÃO, EM CHAPA DE AÇO NUM. 16, COM PINTURA REFLETIVA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</si>
  <si>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</si>
  <si>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>Canaleta perfil cartola 50 x 70 x 3 mm - aba 20 mm</t>
  </si>
  <si>
    <t>Demolição mecânica de concreto simples com escavadeira hidráulica</t>
  </si>
  <si>
    <t>Estrutura em perfil de aço ASTM A36 corte, solda e montagem - fornecimento e instalação</t>
  </si>
  <si>
    <t>Reciclagem de revestimento asfáltico em usina com adição de espuma asfáltica, pó de pedra produzido e cimento</t>
  </si>
  <si>
    <t>Usinagem de concreto asfáltico reciclado a frio com espuma de asfalto, agregado produzido e cimento</t>
  </si>
  <si>
    <t>Data Base: Desonerada</t>
  </si>
  <si>
    <t>Jan/2025</t>
  </si>
  <si>
    <r>
      <t xml:space="preserve">OBRA: </t>
    </r>
    <r>
      <rPr>
        <sz val="8"/>
        <rFont val="Arial"/>
        <family val="2"/>
      </rPr>
      <t>IMPLANTAÇÃO DE PAVIMENTO ASFÁLTICO EM RUAS DO DISTRITO INDUSTRIAL</t>
    </r>
  </si>
  <si>
    <r>
      <t xml:space="preserve">PROPRIETÁRIO: </t>
    </r>
    <r>
      <rPr>
        <sz val="8"/>
        <rFont val="Arial"/>
        <family val="2"/>
      </rPr>
      <t>PREFEITURA MUNICIPAL DE VILA LÂNGARO / RS</t>
    </r>
  </si>
  <si>
    <t>TRANSPORTE DO MACADAME_DMT ATÉ 30 KM</t>
  </si>
  <si>
    <t xml:space="preserve">EXECUÇÃO DE PASSEIO EM PISO INTERTRAVADO, COM BLOCO RETANGULAR COR NATURAL DE 20 X 10 CM, ESPESSURA 6 CM, ASSENTES COM PEDRISCO E REJUNTADO COM AREIA - 'BASEADA NA COMPOSIÇÃO 92396 DO SINAPI' </t>
  </si>
  <si>
    <t>PEDRA BRITADA N. 0, OU PEDRISCO (4,8 A 9,5 MM) assentamento, COM FRETE</t>
  </si>
  <si>
    <t>AREIA FINA, rejuntamento, COM FRETE</t>
  </si>
  <si>
    <t>BLOQUETE/PISO INTERTRAVADO DE CONCRETO - MODELO ONDA/16 FACES/RETANGULAR/TIJOLINHO/PAVER/HOLANDES/PARALELEPIPEDO, 20 CM X 10 CM, E = 6 CM, RESISTENCIA DE 35 MPA (NBR 9781), COR NATURAL</t>
  </si>
  <si>
    <t>366</t>
  </si>
  <si>
    <t>36155</t>
  </si>
  <si>
    <t>88260</t>
  </si>
  <si>
    <t>91277</t>
  </si>
  <si>
    <t>91278</t>
  </si>
  <si>
    <t>91283</t>
  </si>
  <si>
    <t>91285</t>
  </si>
  <si>
    <t>M³</t>
  </si>
  <si>
    <t>M²</t>
  </si>
  <si>
    <t>PISO PODOTÁTIL, DIRECIONAL OU ALERTA, ASSENTADO SOBRE ARGAMASSA. AF_05/2020</t>
  </si>
  <si>
    <t>PASSEIO</t>
  </si>
  <si>
    <t>5.1</t>
  </si>
  <si>
    <t>5.2</t>
  </si>
  <si>
    <t>EXECUÇÃO DE PASSEIO EM PISO INTERTRAVADO, COM BLOCO RETANGULAR COR NATURAL DE 20 X 10 CM, ESPESSURA 6 CM</t>
  </si>
  <si>
    <t>Eng. Civil - CREA/RS 97166                                                         Prefeito Municipal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</si>
  <si>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</si>
  <si>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R$/M²</t>
  </si>
  <si>
    <t>4.3</t>
  </si>
  <si>
    <r>
      <rPr>
        <sz val="8"/>
        <rFont val="Arial"/>
        <family val="2"/>
      </rPr>
      <t>IMPLANTAÇÃO DE PAVIMENTO ASFÁLTICO NA</t>
    </r>
    <r>
      <rPr>
        <b/>
        <sz val="8"/>
        <rFont val="Arial"/>
        <family val="2"/>
      </rPr>
      <t xml:space="preserve"> Rua Sutel Kurtz Teixeira </t>
    </r>
  </si>
  <si>
    <t xml:space="preserve"> Rua Ivo José Bonfante </t>
  </si>
  <si>
    <r>
      <t xml:space="preserve">ENDEREÇO:  </t>
    </r>
    <r>
      <rPr>
        <sz val="8"/>
        <rFont val="Arial"/>
        <family val="2"/>
      </rPr>
      <t>Rua Ivo José Bonfante</t>
    </r>
    <r>
      <rPr>
        <b/>
        <sz val="8"/>
        <rFont val="Arial"/>
        <family val="2"/>
      </rPr>
      <t xml:space="preserve"> e </t>
    </r>
    <r>
      <rPr>
        <sz val="8"/>
        <rFont val="Arial"/>
        <family val="2"/>
      </rPr>
      <t>Rua Sutel Kurtz Teixeira</t>
    </r>
  </si>
  <si>
    <r>
      <rPr>
        <sz val="8"/>
        <rFont val="Arial"/>
        <family val="2"/>
      </rPr>
      <t>IMPLANTAÇÃO DE PAVIMENTO ASFÁLTICO NA</t>
    </r>
    <r>
      <rPr>
        <b/>
        <sz val="8"/>
        <rFont val="Arial"/>
        <family val="2"/>
      </rPr>
      <t xml:space="preserve"> Rua Ivo José Bonfante </t>
    </r>
  </si>
  <si>
    <t xml:space="preserve"> Rua Sutel Kurtz Teixeira</t>
  </si>
  <si>
    <t>TOTAL RUA IVO JOSÉ BONFANTE (MENOS ITEM 1)</t>
  </si>
  <si>
    <t>TOTAL RUA SUTEL KURTZ TEIXEIRA (MENOS ITEM 1)</t>
  </si>
  <si>
    <t>TOTAL GERAL</t>
  </si>
  <si>
    <t>BDI  desoneração (Fórmula Acórdão TCU)</t>
  </si>
  <si>
    <t xml:space="preserve">MEMORIAL DE CÁLCULO </t>
  </si>
  <si>
    <t>2.2</t>
  </si>
  <si>
    <t>1.2</t>
  </si>
  <si>
    <t>188,55 m + 243,59 m</t>
  </si>
  <si>
    <t>Conforme composição</t>
  </si>
  <si>
    <t>(188,55 m * 2) + ( 17,00 m * 2 'travamento inicio/final')</t>
  </si>
  <si>
    <t>2.586,40 m² * 0,20 m</t>
  </si>
  <si>
    <t>517,28 m³ + 30%</t>
  </si>
  <si>
    <t>672,46 m³ * 20 km</t>
  </si>
  <si>
    <t>2.586,40 m² * 0,15 m</t>
  </si>
  <si>
    <t>387,96 m³ + 30%</t>
  </si>
  <si>
    <t>504,35 m³ * 20 km</t>
  </si>
  <si>
    <t>Área a ser pavimentada (2.586,40m²)</t>
  </si>
  <si>
    <t>Mesma área a ser pavimentada (2.586,40m²)</t>
  </si>
  <si>
    <t xml:space="preserve"> (2.586,40m²) * 0,05 m</t>
  </si>
  <si>
    <t>129,32 m³ + 30%</t>
  </si>
  <si>
    <t>168,12 m³ * 20 km</t>
  </si>
  <si>
    <t>Mesma área do passeio ( 749,39 m²)</t>
  </si>
  <si>
    <t>374,69 m * 2,00 m (dois lados ) 'm²'</t>
  </si>
  <si>
    <t>(3,00m*0,30m* 15) x 3</t>
  </si>
  <si>
    <t>129,50 m (retirado da planta de sinalização)</t>
  </si>
  <si>
    <t>Conforme Composição "Unidade'</t>
  </si>
  <si>
    <t xml:space="preserve"> Rua Sutel Kurtz Teixeira </t>
  </si>
  <si>
    <t>(201,00 m) + ( 6,50 m * 2 'travamento inicio/final')</t>
  </si>
  <si>
    <t>1.608,38 m² * 0,20 m</t>
  </si>
  <si>
    <t>321,68 m³ + 30%</t>
  </si>
  <si>
    <t>418,18 m³ * 20 km</t>
  </si>
  <si>
    <t>1.608,38 m² * 0,15 m</t>
  </si>
  <si>
    <t>241,26 m³ + 30%</t>
  </si>
  <si>
    <t>313,63 m³ * 20 km</t>
  </si>
  <si>
    <t>Área a ser pavimentada (1.608,38m²)</t>
  </si>
  <si>
    <t xml:space="preserve"> (1.608,38m²) * 0,05 m</t>
  </si>
  <si>
    <t>80,42 m³ + 30%</t>
  </si>
  <si>
    <t>104,54 m³ * 20 km</t>
  </si>
  <si>
    <t>Mesma área do passeio ( 520,92 m²)</t>
  </si>
  <si>
    <t>208,37 m * 2,00 m (um dos lados ) 'm²'</t>
  </si>
  <si>
    <t>Não vaiser executado porque só vai ser feita meia pista</t>
  </si>
  <si>
    <t>Mesma área a ser pavimentada (1.608,38m²)</t>
  </si>
  <si>
    <r>
      <t xml:space="preserve">    </t>
    </r>
    <r>
      <rPr>
        <b/>
        <u/>
        <sz val="12"/>
        <rFont val="Calibri Light"/>
        <family val="2"/>
        <scheme val="major"/>
      </rPr>
      <t xml:space="preserve">  Eng. Civil - ROGÉRIO REGINATO - CREA:RS 097166</t>
    </r>
    <r>
      <rPr>
        <sz val="12"/>
        <rFont val="Calibri Light"/>
        <family val="2"/>
        <scheme val="major"/>
      </rPr>
      <t xml:space="preserve">                                                         </t>
    </r>
  </si>
  <si>
    <t>novembro-2025/RS</t>
  </si>
  <si>
    <t>RR-1C</t>
  </si>
  <si>
    <t>DATA BASE SINAPI : NOVEMBRO DE 2025</t>
  </si>
  <si>
    <t>COMPOSICAO</t>
  </si>
  <si>
    <t>COMP 01</t>
  </si>
  <si>
    <t>EXECUÇÃO DE PAVIMENTO COM APLICAÇÃO DE CONCRETO ASFÁLTICO, CAMADA DE ROLAMENTO - EXCLUSIVE CARGA, TRANSPORTE E CAP 50/70 (baseada na composição 95995)</t>
  </si>
  <si>
    <t>Coeficiente</t>
  </si>
  <si>
    <t>Custo Unitário (s/ BDI)</t>
  </si>
  <si>
    <t>Custo Total (s/ BDI)</t>
  </si>
  <si>
    <t>PMC-2</t>
  </si>
  <si>
    <t>USINAGEM DE CBUQ COM CAP 50/70, PARA CAPA DE ROLAMENTO</t>
  </si>
  <si>
    <t>TOTAL SEM DESONERAÇÃO (SEM BDI)</t>
  </si>
  <si>
    <t>COMP 02</t>
  </si>
  <si>
    <t>USINAGEM DE CONCRETO ASFÁLTICO COM CAP 50/70, PARA CAMADA DE ROLAMENTO, PADRÃO DNIT FAIXA C, EM USINA DE ASFALTO CONTÍNUA DE 80 TON/H, EXCLUSIVE CAP 50/70 (baseada na composição 101021)</t>
  </si>
  <si>
    <t>370</t>
  </si>
  <si>
    <t>1106</t>
  </si>
  <si>
    <t>4720</t>
  </si>
  <si>
    <t>4721</t>
  </si>
  <si>
    <t>CIMENTO ASFALTICO DE PETROLEO A GRANEL (CAP) 50/70</t>
  </si>
  <si>
    <t>COMP 05</t>
  </si>
  <si>
    <t>PLACA DE OBRA EM CHAPA DE ACO GALVANIZADO (baseada na composição 74209/1)</t>
  </si>
  <si>
    <t>SARRAFO DE MADEIRA NAO APARELHADA *2,5 X 7* CM, MACARANDUBA, ANGELIM OU EQUIVALENTE DA REGIAO</t>
  </si>
  <si>
    <t>PONTALETE DE MADEIRA NAO APARELHADA *7,5 X 7,5* CM (3 X 3 ") PINUS, MISTA OU EQUIVALENTE DA REGIAO</t>
  </si>
  <si>
    <t>PLACA DE OBRA (PARA CONSTRUCAO CIVIL) EM CHAPA GALVANIZADA *N. 22*, ADESIVADA, DE *2,4x1,20* M</t>
  </si>
  <si>
    <t>CONCRETO MAGRO PARA LASTRO, TRAÇO 1:4,5:4,5 (CIMENTO/ AREIA MÉDIA/ BRITA 1)  - PREPARO MECÂNICO COM BETONEIRA 400 L. AF_07/2016</t>
  </si>
  <si>
    <t>COMPOSIÇÃO</t>
  </si>
  <si>
    <t>COMP 06</t>
  </si>
  <si>
    <t xml:space="preserve">MOBILIZAÇÃO DOS EQUIPAMENTOS </t>
  </si>
  <si>
    <t>UN.</t>
  </si>
  <si>
    <t>83362</t>
  </si>
  <si>
    <t>MAÇARICOS, COM BARRA ESPARGIDORA 3,60 M, MONTADO SOBRE CAMINHÃO TOCO, PBT 14.300 KG, POTÊNCIA 185 CV - CHP DIURNO. AF_05/2023</t>
  </si>
  <si>
    <t>COMP 07</t>
  </si>
  <si>
    <t xml:space="preserve">DESMOBILIZAÇÃO DOS EQUIPAMENTOS </t>
  </si>
  <si>
    <t>COMP 08</t>
  </si>
  <si>
    <t>ADMINISTRAÇÃO LOCAL</t>
  </si>
  <si>
    <t>ENGENHEIRO CIVIL DE OBRA PLENO COM ENCARGOS COMPLEMENTARE</t>
  </si>
  <si>
    <t>COMP 12</t>
  </si>
  <si>
    <t>LEVANTAMENTO TOPOGRAFICO (REF. 78472 SINAPI 02/17)</t>
  </si>
  <si>
    <t>SARRAFO DE MADEIRA NÃO APARELHADA, 2,5X10CM</t>
  </si>
  <si>
    <t>TOPÓGRAFO COM ENCARGOS COMPLEMENTARES</t>
  </si>
  <si>
    <t>DESENHISTA DETALHISTA COM ENCARGOS COMPLEMENTARES</t>
  </si>
  <si>
    <t>CAMINHONETE CABINE SIMPLES COM MOTOR 1.6 FLEX</t>
  </si>
  <si>
    <t>PLACA DE OBRA PADRÃO (6,48m²)</t>
  </si>
  <si>
    <t>FORNECIMENTO DE EMULSÃO ASFÁLTICA RR-1C, 0,8 KG/M2 (BDI DIF)</t>
  </si>
  <si>
    <t>Cotação ANP</t>
  </si>
  <si>
    <t>FORNECIMENTO DE ASFÁLTO DILUÍDO CM-30, TEOR 1,2 KG/M2 (BDI DIF)</t>
  </si>
  <si>
    <t>FORNECIMENTO DE CAP 50/70, TEOR 6% (BDI DIF)</t>
  </si>
  <si>
    <t>2.13</t>
  </si>
  <si>
    <t>2.14</t>
  </si>
  <si>
    <t>COMP 14</t>
  </si>
  <si>
    <t>COMP 15</t>
  </si>
  <si>
    <t>Com 15</t>
  </si>
  <si>
    <t>Comp 14</t>
  </si>
  <si>
    <t>Comp 13</t>
  </si>
  <si>
    <t>2.15</t>
  </si>
  <si>
    <t>Novembro/2025</t>
  </si>
  <si>
    <t>BD(I2):</t>
  </si>
  <si>
    <t>Fornecimento de Materiais e Equipamentos (aquisição indireta - em conjunto com licitação de obras)</t>
  </si>
  <si>
    <t>não</t>
  </si>
  <si>
    <t>eclaro para os devidos fins que, conforme legislação tributária municipal, a base de cálculo para Fornecimento  de Materiais e Equipamentos (aquisição indireta - em conjunto com licitação de obras), é de 100%, com a respectiva alíquota de 3%.</t>
  </si>
  <si>
    <t>Vila Lângaro/RS, 13 de janeiro de 2026</t>
  </si>
  <si>
    <t xml:space="preserve">       ROGÉRIO REGINATO                                                           </t>
  </si>
  <si>
    <t>ESCAVAÇÃO, CARGA E TRANSPORTE DE MATERIAL DE 1º CATEGORIA - DMT DE 1.000 A 1.200 - LEITO NATURAL</t>
  </si>
  <si>
    <t>M3XKM</t>
  </si>
  <si>
    <t>TXKM</t>
  </si>
  <si>
    <t>E9545</t>
  </si>
  <si>
    <t>E9681</t>
  </si>
  <si>
    <t>E9762</t>
  </si>
  <si>
    <t>E9577</t>
  </si>
  <si>
    <t>E9584</t>
  </si>
  <si>
    <t>E9013</t>
  </si>
  <si>
    <t>P9824</t>
  </si>
  <si>
    <t xml:space="preserve">Base ou sub-base de brita graduada com brita comercial </t>
  </si>
  <si>
    <t>Pintura de Ligação</t>
  </si>
  <si>
    <t>E9579</t>
  </si>
  <si>
    <t>Caminhão basculante com capacidade de 10 m³ - 210 Kw</t>
  </si>
  <si>
    <t>6259</t>
  </si>
  <si>
    <t>5915411</t>
  </si>
  <si>
    <t>5213401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</si>
</sst>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0.0"/>
    <numFmt numFmtId="167" formatCode="_(&quot;R$ &quot;* #,##0.00_);_(&quot;R$ &quot;* \(#,##0.00\);_(&quot;R$ &quot;* &quot;-&quot;??_);_(@_)"/>
    <numFmt numFmtId="168" formatCode="_-* #,##0.0000_-;\-* #,##0.0000_-;_-* &quot;-&quot;????_-;_-@_-"/>
    <numFmt numFmtId="169" formatCode="0.000000"/>
    <numFmt numFmtId="170" formatCode="0.00000"/>
    <numFmt numFmtId="171" formatCode="#,##0.00_ ;\-#,##0.00\ "/>
    <numFmt numFmtId="172" formatCode="_-* #,##0.0000_-;\-* #,##0.0000_-;_-* &quot;-&quot;??_-;_-@_-"/>
    <numFmt numFmtId="173" formatCode="_-* #,##0.00000_-;\-* #,##0.00000_-;_-* &quot;-&quot;??_-;_-@_-"/>
    <numFmt numFmtId="174" formatCode="#,##0.0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ourier"/>
    </font>
    <font>
      <sz val="12"/>
      <name val="Courier"/>
      <family val="3"/>
    </font>
    <font>
      <sz val="10"/>
      <color rgb="FF000000"/>
      <name val="Times New Roman"/>
      <family val="1"/>
    </font>
    <font>
      <sz val="11"/>
      <color theme="1"/>
      <name val="Constantia"/>
      <family val="1"/>
    </font>
    <font>
      <sz val="10"/>
      <color rgb="FF000000"/>
      <name val="Constantia"/>
      <family val="1"/>
    </font>
    <font>
      <sz val="9"/>
      <color theme="1"/>
      <name val="Constantia"/>
      <family val="1"/>
    </font>
    <font>
      <sz val="9"/>
      <name val="Constantia"/>
      <family val="1"/>
    </font>
    <font>
      <sz val="10"/>
      <name val="Constantia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b/>
      <u/>
      <sz val="8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i/>
      <sz val="8"/>
      <name val="Calibri Light"/>
      <family val="2"/>
      <scheme val="major"/>
    </font>
    <font>
      <i/>
      <u/>
      <sz val="8"/>
      <name val="Calibri Light"/>
      <family val="2"/>
      <scheme val="major"/>
    </font>
    <font>
      <u/>
      <sz val="8"/>
      <name val="Calibri Light"/>
      <family val="2"/>
      <scheme val="major"/>
    </font>
    <font>
      <sz val="8"/>
      <color rgb="FF000000"/>
      <name val="Calibri Light"/>
      <family val="2"/>
      <scheme val="major"/>
    </font>
    <font>
      <b/>
      <sz val="8"/>
      <color rgb="FF000000"/>
      <name val="Calibri Light"/>
      <family val="2"/>
      <scheme val="major"/>
    </font>
    <font>
      <b/>
      <sz val="8"/>
      <color theme="0"/>
      <name val="Calibri Light"/>
      <family val="2"/>
      <scheme val="maj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name val="Calibri Light"/>
      <family val="2"/>
      <scheme val="major"/>
    </font>
    <font>
      <b/>
      <u/>
      <sz val="12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7" fillId="0" borderId="0"/>
    <xf numFmtId="0" fontId="13" fillId="0" borderId="0"/>
    <xf numFmtId="0" fontId="14" fillId="0" borderId="0"/>
    <xf numFmtId="0" fontId="15" fillId="0" borderId="0"/>
  </cellStyleXfs>
  <cellXfs count="354">
    <xf numFmtId="0" fontId="0" fillId="0" borderId="0" xfId="0"/>
    <xf numFmtId="0" fontId="8" fillId="0" borderId="0" xfId="0" applyFont="1"/>
    <xf numFmtId="0" fontId="9" fillId="0" borderId="0" xfId="19" applyFont="1" applyAlignment="1">
      <alignment horizontal="left" vertical="top"/>
    </xf>
    <xf numFmtId="0" fontId="10" fillId="0" borderId="0" xfId="0" applyFont="1"/>
    <xf numFmtId="0" fontId="11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9" fillId="0" borderId="0" xfId="15" applyFont="1" applyAlignment="1">
      <alignment horizontal="left" vertical="top"/>
    </xf>
    <xf numFmtId="0" fontId="8" fillId="0" borderId="0" xfId="0" applyFont="1" applyAlignment="1">
      <alignment vertical="center" wrapText="1"/>
    </xf>
    <xf numFmtId="43" fontId="8" fillId="0" borderId="0" xfId="16" applyFont="1" applyAlignment="1">
      <alignment vertical="center" wrapText="1"/>
    </xf>
    <xf numFmtId="0" fontId="16" fillId="0" borderId="0" xfId="3" applyFont="1" applyAlignme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vertical="center" wrapText="1"/>
    </xf>
    <xf numFmtId="164" fontId="16" fillId="0" borderId="0" xfId="1" applyFont="1" applyAlignment="1">
      <alignment vertical="center"/>
    </xf>
    <xf numFmtId="0" fontId="16" fillId="0" borderId="1" xfId="5" applyFont="1" applyBorder="1" applyAlignment="1">
      <alignment horizontal="center" vertical="center"/>
    </xf>
    <xf numFmtId="166" fontId="16" fillId="0" borderId="0" xfId="5" applyNumberFormat="1" applyFont="1" applyAlignment="1">
      <alignment vertical="center"/>
    </xf>
    <xf numFmtId="0" fontId="16" fillId="0" borderId="0" xfId="5" applyFont="1" applyAlignment="1">
      <alignment horizontal="center" vertical="center"/>
    </xf>
    <xf numFmtId="10" fontId="16" fillId="0" borderId="0" xfId="4" applyNumberFormat="1" applyFont="1" applyAlignment="1">
      <alignment vertical="center"/>
    </xf>
    <xf numFmtId="44" fontId="16" fillId="0" borderId="0" xfId="5" applyNumberFormat="1" applyFont="1" applyAlignment="1">
      <alignment vertical="center"/>
    </xf>
    <xf numFmtId="166" fontId="17" fillId="0" borderId="0" xfId="5" applyNumberFormat="1" applyFont="1" applyAlignment="1">
      <alignment horizontal="left" vertical="center"/>
    </xf>
    <xf numFmtId="10" fontId="17" fillId="0" borderId="0" xfId="4" applyNumberFormat="1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10" fontId="17" fillId="0" borderId="0" xfId="4" applyNumberFormat="1" applyFont="1" applyFill="1" applyBorder="1" applyAlignment="1">
      <alignment horizontal="center" vertical="center"/>
    </xf>
    <xf numFmtId="10" fontId="16" fillId="0" borderId="0" xfId="4" applyNumberFormat="1" applyFont="1" applyAlignment="1">
      <alignment horizontal="center" vertical="center"/>
    </xf>
    <xf numFmtId="10" fontId="16" fillId="0" borderId="1" xfId="4" applyNumberFormat="1" applyFont="1" applyBorder="1" applyAlignment="1">
      <alignment horizontal="right" vertical="center"/>
    </xf>
    <xf numFmtId="165" fontId="16" fillId="0" borderId="1" xfId="6" applyFont="1" applyBorder="1" applyAlignment="1">
      <alignment horizontal="right" vertical="center"/>
    </xf>
    <xf numFmtId="0" fontId="17" fillId="0" borderId="0" xfId="9" applyFont="1" applyAlignment="1">
      <alignment vertical="center"/>
    </xf>
    <xf numFmtId="0" fontId="17" fillId="0" borderId="0" xfId="3" applyFont="1" applyAlignment="1">
      <alignment vertical="center"/>
    </xf>
    <xf numFmtId="0" fontId="16" fillId="0" borderId="5" xfId="3" applyFont="1" applyBorder="1" applyAlignment="1">
      <alignment horizontal="center" vertical="center"/>
    </xf>
    <xf numFmtId="10" fontId="16" fillId="2" borderId="5" xfId="3" applyNumberFormat="1" applyFont="1" applyFill="1" applyBorder="1" applyAlignment="1" applyProtection="1">
      <alignment horizontal="center" vertical="center"/>
      <protection locked="0"/>
    </xf>
    <xf numFmtId="10" fontId="16" fillId="0" borderId="5" xfId="3" applyNumberFormat="1" applyFont="1" applyBorder="1" applyAlignment="1">
      <alignment horizontal="center" vertical="center"/>
    </xf>
    <xf numFmtId="10" fontId="16" fillId="0" borderId="5" xfId="3" applyNumberFormat="1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9" fillId="0" borderId="0" xfId="0" applyFont="1"/>
    <xf numFmtId="0" fontId="23" fillId="0" borderId="0" xfId="3" applyFont="1" applyAlignment="1">
      <alignment horizontal="center" vertical="center"/>
    </xf>
    <xf numFmtId="0" fontId="16" fillId="0" borderId="14" xfId="15" applyFont="1" applyBorder="1" applyAlignment="1">
      <alignment horizontal="center" vertical="center" wrapText="1"/>
    </xf>
    <xf numFmtId="0" fontId="16" fillId="0" borderId="14" xfId="15" applyFont="1" applyBorder="1" applyAlignment="1">
      <alignment horizontal="left" vertical="center" wrapText="1"/>
    </xf>
    <xf numFmtId="169" fontId="24" fillId="0" borderId="14" xfId="15" applyNumberFormat="1" applyFont="1" applyBorder="1" applyAlignment="1">
      <alignment horizontal="center" vertical="center" shrinkToFit="1"/>
    </xf>
    <xf numFmtId="10" fontId="24" fillId="0" borderId="14" xfId="17" applyNumberFormat="1" applyFont="1" applyBorder="1" applyAlignment="1">
      <alignment horizontal="center" vertical="center" shrinkToFit="1"/>
    </xf>
    <xf numFmtId="0" fontId="17" fillId="0" borderId="14" xfId="15" applyFont="1" applyBorder="1" applyAlignment="1">
      <alignment horizontal="right" vertical="center" wrapText="1"/>
    </xf>
    <xf numFmtId="170" fontId="25" fillId="0" borderId="14" xfId="15" applyNumberFormat="1" applyFont="1" applyBorder="1" applyAlignment="1">
      <alignment horizontal="center" vertical="center" shrinkToFit="1"/>
    </xf>
    <xf numFmtId="4" fontId="25" fillId="0" borderId="14" xfId="15" applyNumberFormat="1" applyFont="1" applyBorder="1" applyAlignment="1">
      <alignment horizontal="center" vertical="center" shrinkToFit="1"/>
    </xf>
    <xf numFmtId="0" fontId="24" fillId="0" borderId="0" xfId="15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0" fontId="26" fillId="0" borderId="0" xfId="8" applyFont="1" applyAlignment="1">
      <alignment vertical="center"/>
    </xf>
    <xf numFmtId="0" fontId="19" fillId="0" borderId="0" xfId="0" applyFont="1" applyAlignment="1">
      <alignment vertical="center" wrapText="1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 applyProtection="1">
      <alignment vertical="center" wrapText="1"/>
      <protection locked="0"/>
    </xf>
    <xf numFmtId="168" fontId="17" fillId="0" borderId="2" xfId="0" applyNumberFormat="1" applyFont="1" applyBorder="1" applyAlignment="1" applyProtection="1">
      <alignment horizontal="center" vertical="center" wrapText="1"/>
      <protection locked="0"/>
    </xf>
    <xf numFmtId="168" fontId="17" fillId="0" borderId="1" xfId="0" applyNumberFormat="1" applyFont="1" applyBorder="1" applyAlignment="1">
      <alignment horizontal="center" vertical="center" wrapText="1"/>
    </xf>
    <xf numFmtId="168" fontId="17" fillId="0" borderId="3" xfId="0" applyNumberFormat="1" applyFont="1" applyBorder="1" applyAlignment="1" applyProtection="1">
      <alignment horizontal="center" vertical="center" wrapText="1"/>
      <protection locked="0"/>
    </xf>
    <xf numFmtId="168" fontId="17" fillId="0" borderId="3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8" fontId="16" fillId="0" borderId="1" xfId="0" applyNumberFormat="1" applyFont="1" applyBorder="1" applyAlignment="1" applyProtection="1">
      <alignment horizontal="center" vertical="center" wrapText="1"/>
      <protection locked="0"/>
    </xf>
    <xf numFmtId="168" fontId="16" fillId="0" borderId="1" xfId="0" applyNumberFormat="1" applyFont="1" applyBorder="1" applyAlignment="1">
      <alignment horizontal="center" vertical="center" wrapText="1"/>
    </xf>
    <xf numFmtId="43" fontId="19" fillId="0" borderId="0" xfId="16" applyFont="1" applyFill="1" applyAlignment="1">
      <alignment vertical="center" wrapText="1"/>
    </xf>
    <xf numFmtId="168" fontId="17" fillId="0" borderId="1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0" borderId="4" xfId="0" applyNumberFormat="1" applyFont="1" applyBorder="1" applyAlignment="1" applyProtection="1">
      <alignment horizontal="center" vertical="center" wrapText="1"/>
      <protection locked="0"/>
    </xf>
    <xf numFmtId="168" fontId="19" fillId="0" borderId="0" xfId="0" applyNumberFormat="1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3" fontId="19" fillId="0" borderId="0" xfId="16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3" fontId="19" fillId="0" borderId="0" xfId="0" applyNumberFormat="1" applyFont="1"/>
    <xf numFmtId="0" fontId="27" fillId="0" borderId="0" xfId="0" applyFont="1"/>
    <xf numFmtId="0" fontId="19" fillId="0" borderId="0" xfId="0" applyFont="1" applyAlignment="1">
      <alignment horizontal="left"/>
    </xf>
    <xf numFmtId="49" fontId="17" fillId="0" borderId="1" xfId="0" applyNumberFormat="1" applyFont="1" applyBorder="1" applyAlignment="1" applyProtection="1">
      <alignment vertical="center" wrapText="1"/>
      <protection locked="0"/>
    </xf>
    <xf numFmtId="43" fontId="17" fillId="0" borderId="1" xfId="0" applyNumberFormat="1" applyFont="1" applyBorder="1" applyAlignment="1">
      <alignment horizontal="center" vertical="center" wrapText="1"/>
    </xf>
    <xf numFmtId="43" fontId="17" fillId="0" borderId="1" xfId="0" applyNumberFormat="1" applyFont="1" applyBorder="1" applyAlignment="1" applyProtection="1">
      <alignment horizontal="center" vertical="center" wrapText="1"/>
      <protection locked="0"/>
    </xf>
    <xf numFmtId="43" fontId="16" fillId="0" borderId="1" xfId="0" applyNumberFormat="1" applyFont="1" applyBorder="1" applyAlignment="1">
      <alignment horizontal="center" vertical="center" wrapText="1"/>
    </xf>
    <xf numFmtId="168" fontId="19" fillId="0" borderId="1" xfId="0" applyNumberFormat="1" applyFont="1" applyBorder="1" applyAlignment="1">
      <alignment vertical="center" wrapText="1"/>
    </xf>
    <xf numFmtId="0" fontId="17" fillId="5" borderId="1" xfId="8" applyFont="1" applyFill="1" applyBorder="1" applyAlignment="1">
      <alignment horizontal="center" vertical="center" wrapText="1"/>
    </xf>
    <xf numFmtId="10" fontId="17" fillId="5" borderId="1" xfId="4" applyNumberFormat="1" applyFont="1" applyFill="1" applyBorder="1" applyAlignment="1">
      <alignment horizontal="center" vertical="center" wrapText="1"/>
    </xf>
    <xf numFmtId="43" fontId="17" fillId="5" borderId="1" xfId="4" applyNumberFormat="1" applyFont="1" applyFill="1" applyBorder="1" applyAlignment="1">
      <alignment horizontal="right" vertical="center"/>
    </xf>
    <xf numFmtId="10" fontId="17" fillId="5" borderId="1" xfId="4" applyNumberFormat="1" applyFont="1" applyFill="1" applyBorder="1" applyAlignment="1">
      <alignment horizontal="right" vertical="center"/>
    </xf>
    <xf numFmtId="164" fontId="17" fillId="5" borderId="1" xfId="1" applyFont="1" applyFill="1" applyBorder="1" applyAlignment="1">
      <alignment horizontal="right" vertical="center"/>
    </xf>
    <xf numFmtId="0" fontId="20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vertical="center" wrapText="1"/>
    </xf>
    <xf numFmtId="4" fontId="19" fillId="5" borderId="1" xfId="0" applyNumberFormat="1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/>
    </xf>
    <xf numFmtId="0" fontId="19" fillId="7" borderId="0" xfId="0" applyFont="1" applyFill="1"/>
    <xf numFmtId="43" fontId="19" fillId="7" borderId="0" xfId="0" applyNumberFormat="1" applyFont="1" applyFill="1"/>
    <xf numFmtId="43" fontId="19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0" fontId="28" fillId="0" borderId="0" xfId="5" applyFont="1" applyAlignment="1">
      <alignment horizontal="center" vertical="center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0" fontId="28" fillId="3" borderId="0" xfId="3" applyFont="1" applyFill="1" applyAlignment="1">
      <alignment horizontal="center" vertical="center"/>
    </xf>
    <xf numFmtId="0" fontId="28" fillId="0" borderId="0" xfId="3" applyFont="1" applyAlignment="1">
      <alignment horizontal="right" vertical="center"/>
    </xf>
    <xf numFmtId="10" fontId="28" fillId="0" borderId="0" xfId="4" applyNumberFormat="1" applyFont="1" applyAlignment="1">
      <alignment horizontal="left" vertical="center"/>
    </xf>
    <xf numFmtId="0" fontId="28" fillId="0" borderId="0" xfId="5" applyFont="1" applyAlignment="1">
      <alignment vertical="center" wrapText="1"/>
    </xf>
    <xf numFmtId="0" fontId="28" fillId="0" borderId="0" xfId="5" quotePrefix="1" applyFont="1" applyAlignment="1">
      <alignment horizontal="left" vertical="center" wrapText="1"/>
    </xf>
    <xf numFmtId="0" fontId="28" fillId="3" borderId="0" xfId="5" quotePrefix="1" applyFont="1" applyFill="1" applyAlignment="1">
      <alignment vertical="center" wrapText="1"/>
    </xf>
    <xf numFmtId="0" fontId="28" fillId="0" borderId="0" xfId="5" applyFont="1" applyAlignment="1">
      <alignment horizontal="right" vertical="center" wrapText="1"/>
    </xf>
    <xf numFmtId="10" fontId="29" fillId="0" borderId="0" xfId="5" applyNumberFormat="1" applyFont="1" applyAlignment="1">
      <alignment horizontal="left" vertical="center" wrapText="1"/>
    </xf>
    <xf numFmtId="164" fontId="28" fillId="0" borderId="0" xfId="1" applyFont="1" applyAlignment="1">
      <alignment vertical="center"/>
    </xf>
    <xf numFmtId="0" fontId="28" fillId="0" borderId="0" xfId="5" applyFont="1" applyAlignment="1">
      <alignment vertical="center"/>
    </xf>
    <xf numFmtId="0" fontId="28" fillId="0" borderId="0" xfId="5" applyFont="1" applyAlignment="1">
      <alignment horizontal="left" vertical="center" wrapText="1"/>
    </xf>
    <xf numFmtId="0" fontId="28" fillId="3" borderId="0" xfId="5" quotePrefix="1" applyFont="1" applyFill="1" applyAlignment="1">
      <alignment horizontal="left" vertical="center" wrapText="1"/>
    </xf>
    <xf numFmtId="10" fontId="28" fillId="0" borderId="0" xfId="5" applyNumberFormat="1" applyFont="1" applyAlignment="1">
      <alignment horizontal="right" vertical="center" wrapText="1"/>
    </xf>
    <xf numFmtId="166" fontId="29" fillId="0" borderId="0" xfId="7" applyNumberFormat="1" applyFont="1" applyAlignment="1">
      <alignment vertical="center"/>
    </xf>
    <xf numFmtId="0" fontId="28" fillId="0" borderId="0" xfId="5" quotePrefix="1" applyFont="1" applyAlignment="1">
      <alignment horizontal="center" vertical="center" wrapText="1"/>
    </xf>
    <xf numFmtId="10" fontId="28" fillId="0" borderId="1" xfId="4" applyNumberFormat="1" applyFont="1" applyBorder="1" applyAlignment="1">
      <alignment horizontal="left" vertical="center"/>
    </xf>
    <xf numFmtId="0" fontId="30" fillId="0" borderId="1" xfId="0" applyFont="1" applyBorder="1" applyAlignment="1">
      <alignment vertical="center" wrapText="1"/>
    </xf>
    <xf numFmtId="166" fontId="28" fillId="0" borderId="0" xfId="7" applyNumberFormat="1" applyFont="1" applyAlignment="1">
      <alignment horizontal="center" vertical="center"/>
    </xf>
    <xf numFmtId="166" fontId="28" fillId="3" borderId="0" xfId="7" applyNumberFormat="1" applyFont="1" applyFill="1" applyAlignment="1">
      <alignment horizontal="center" vertical="center"/>
    </xf>
    <xf numFmtId="166" fontId="28" fillId="0" borderId="0" xfId="5" applyNumberFormat="1" applyFont="1" applyAlignment="1">
      <alignment vertical="center"/>
    </xf>
    <xf numFmtId="166" fontId="28" fillId="0" borderId="0" xfId="5" applyNumberFormat="1" applyFont="1" applyAlignment="1">
      <alignment horizontal="center" vertical="center"/>
    </xf>
    <xf numFmtId="166" fontId="28" fillId="3" borderId="0" xfId="5" applyNumberFormat="1" applyFont="1" applyFill="1" applyAlignment="1">
      <alignment vertical="center"/>
    </xf>
    <xf numFmtId="166" fontId="28" fillId="0" borderId="0" xfId="5" applyNumberFormat="1" applyFont="1" applyAlignment="1">
      <alignment horizontal="right" vertical="center"/>
    </xf>
    <xf numFmtId="4" fontId="29" fillId="4" borderId="16" xfId="7" applyNumberFormat="1" applyFont="1" applyFill="1" applyBorder="1" applyAlignment="1">
      <alignment horizontal="left" vertical="center"/>
    </xf>
    <xf numFmtId="166" fontId="29" fillId="4" borderId="16" xfId="7" applyNumberFormat="1" applyFont="1" applyFill="1" applyBorder="1" applyAlignment="1">
      <alignment vertical="center"/>
    </xf>
    <xf numFmtId="4" fontId="29" fillId="4" borderId="17" xfId="7" applyNumberFormat="1" applyFont="1" applyFill="1" applyBorder="1" applyAlignment="1">
      <alignment horizontal="left" vertical="center"/>
    </xf>
    <xf numFmtId="166" fontId="29" fillId="6" borderId="1" xfId="8" applyNumberFormat="1" applyFont="1" applyFill="1" applyBorder="1" applyAlignment="1">
      <alignment horizontal="center" vertical="center"/>
    </xf>
    <xf numFmtId="166" fontId="29" fillId="6" borderId="1" xfId="6" applyNumberFormat="1" applyFont="1" applyFill="1" applyBorder="1" applyAlignment="1">
      <alignment horizontal="center" vertical="center" wrapText="1"/>
    </xf>
    <xf numFmtId="0" fontId="29" fillId="6" borderId="1" xfId="8" applyFont="1" applyFill="1" applyBorder="1" applyAlignment="1">
      <alignment horizontal="center" vertical="center" wrapText="1"/>
    </xf>
    <xf numFmtId="0" fontId="29" fillId="6" borderId="1" xfId="8" applyFont="1" applyFill="1" applyBorder="1" applyAlignment="1">
      <alignment horizontal="center" vertical="center"/>
    </xf>
    <xf numFmtId="0" fontId="29" fillId="6" borderId="1" xfId="5" applyFont="1" applyFill="1" applyBorder="1" applyAlignment="1">
      <alignment horizontal="center" vertical="center" wrapText="1"/>
    </xf>
    <xf numFmtId="0" fontId="29" fillId="6" borderId="1" xfId="5" applyFont="1" applyFill="1" applyBorder="1" applyAlignment="1">
      <alignment horizontal="center" vertical="center"/>
    </xf>
    <xf numFmtId="164" fontId="29" fillId="6" borderId="1" xfId="1" applyFont="1" applyFill="1" applyBorder="1" applyAlignment="1">
      <alignment horizontal="center" vertical="center" wrapText="1"/>
    </xf>
    <xf numFmtId="41" fontId="28" fillId="0" borderId="0" xfId="5" applyNumberFormat="1" applyFont="1" applyAlignment="1">
      <alignment horizontal="center" vertical="center"/>
    </xf>
    <xf numFmtId="1" fontId="29" fillId="0" borderId="1" xfId="8" applyNumberFormat="1" applyFont="1" applyBorder="1" applyAlignment="1">
      <alignment horizontal="center" vertical="center" wrapText="1"/>
    </xf>
    <xf numFmtId="166" fontId="28" fillId="0" borderId="1" xfId="8" applyNumberFormat="1" applyFont="1" applyBorder="1" applyAlignment="1">
      <alignment horizontal="center" vertical="center" wrapText="1"/>
    </xf>
    <xf numFmtId="2" fontId="28" fillId="0" borderId="1" xfId="6" applyNumberFormat="1" applyFont="1" applyBorder="1" applyAlignment="1">
      <alignment horizontal="center" vertical="center"/>
    </xf>
    <xf numFmtId="0" fontId="28" fillId="0" borderId="1" xfId="8" applyFont="1" applyBorder="1" applyAlignment="1">
      <alignment vertical="center" wrapText="1"/>
    </xf>
    <xf numFmtId="0" fontId="28" fillId="0" borderId="1" xfId="8" applyFont="1" applyBorder="1" applyAlignment="1">
      <alignment horizontal="center" vertical="center"/>
    </xf>
    <xf numFmtId="165" fontId="28" fillId="0" borderId="1" xfId="6" applyFont="1" applyBorder="1" applyAlignment="1">
      <alignment horizontal="center" vertical="center"/>
    </xf>
    <xf numFmtId="165" fontId="28" fillId="3" borderId="1" xfId="6" applyFont="1" applyFill="1" applyBorder="1" applyAlignment="1">
      <alignment vertical="center"/>
    </xf>
    <xf numFmtId="171" fontId="28" fillId="0" borderId="1" xfId="6" applyNumberFormat="1" applyFont="1" applyFill="1" applyBorder="1" applyAlignment="1">
      <alignment horizontal="right" vertical="center"/>
    </xf>
    <xf numFmtId="43" fontId="28" fillId="0" borderId="1" xfId="6" applyNumberFormat="1" applyFont="1" applyFill="1" applyBorder="1" applyAlignment="1">
      <alignment horizontal="right" vertical="center"/>
    </xf>
    <xf numFmtId="10" fontId="28" fillId="0" borderId="1" xfId="6" applyNumberFormat="1" applyFont="1" applyFill="1" applyBorder="1" applyAlignment="1">
      <alignment horizontal="center" vertical="center"/>
    </xf>
    <xf numFmtId="164" fontId="28" fillId="0" borderId="1" xfId="1" applyFont="1" applyFill="1" applyBorder="1" applyAlignment="1">
      <alignment vertical="center"/>
    </xf>
    <xf numFmtId="164" fontId="28" fillId="0" borderId="1" xfId="1" applyFont="1" applyBorder="1" applyAlignment="1">
      <alignment vertical="center"/>
    </xf>
    <xf numFmtId="0" fontId="28" fillId="0" borderId="1" xfId="6" applyNumberFormat="1" applyFont="1" applyFill="1" applyBorder="1" applyAlignment="1">
      <alignment horizontal="center" vertical="center"/>
    </xf>
    <xf numFmtId="164" fontId="29" fillId="5" borderId="1" xfId="1" applyFont="1" applyFill="1" applyBorder="1" applyAlignment="1">
      <alignment vertical="center"/>
    </xf>
    <xf numFmtId="0" fontId="29" fillId="0" borderId="3" xfId="8" applyFont="1" applyBorder="1" applyAlignment="1">
      <alignment horizontal="left" vertical="center" wrapText="1"/>
    </xf>
    <xf numFmtId="1" fontId="28" fillId="0" borderId="1" xfId="6" applyNumberFormat="1" applyFont="1" applyFill="1" applyBorder="1" applyAlignment="1">
      <alignment horizontal="center" vertical="center"/>
    </xf>
    <xf numFmtId="2" fontId="28" fillId="0" borderId="1" xfId="6" applyNumberFormat="1" applyFont="1" applyFill="1" applyBorder="1" applyAlignment="1">
      <alignment horizontal="left" vertical="center" wrapText="1"/>
    </xf>
    <xf numFmtId="165" fontId="28" fillId="0" borderId="1" xfId="6" applyFont="1" applyFill="1" applyBorder="1" applyAlignment="1">
      <alignment horizontal="center" vertical="center"/>
    </xf>
    <xf numFmtId="164" fontId="28" fillId="0" borderId="0" xfId="1" applyFont="1" applyAlignment="1">
      <alignment horizontal="left" vertical="center"/>
    </xf>
    <xf numFmtId="1" fontId="28" fillId="0" borderId="1" xfId="6" applyNumberFormat="1" applyFont="1" applyFill="1" applyBorder="1" applyAlignment="1">
      <alignment horizontal="left" vertical="center" wrapText="1"/>
    </xf>
    <xf numFmtId="49" fontId="28" fillId="0" borderId="1" xfId="6" applyNumberFormat="1" applyFont="1" applyFill="1" applyBorder="1" applyAlignment="1">
      <alignment horizontal="center" vertical="center"/>
    </xf>
    <xf numFmtId="164" fontId="28" fillId="0" borderId="0" xfId="4" applyNumberFormat="1" applyFont="1" applyAlignment="1">
      <alignment horizontal="left" vertical="center"/>
    </xf>
    <xf numFmtId="49" fontId="28" fillId="0" borderId="1" xfId="8" applyNumberFormat="1" applyFont="1" applyBorder="1" applyAlignment="1">
      <alignment vertical="center" wrapText="1"/>
    </xf>
    <xf numFmtId="49" fontId="28" fillId="0" borderId="1" xfId="8" applyNumberFormat="1" applyFont="1" applyBorder="1" applyAlignment="1">
      <alignment horizontal="center" vertical="center"/>
    </xf>
    <xf numFmtId="0" fontId="28" fillId="0" borderId="0" xfId="6" applyNumberFormat="1" applyFont="1" applyAlignment="1">
      <alignment horizontal="center" vertical="center"/>
    </xf>
    <xf numFmtId="0" fontId="28" fillId="3" borderId="0" xfId="5" applyFont="1" applyFill="1" applyAlignment="1">
      <alignment vertical="center"/>
    </xf>
    <xf numFmtId="0" fontId="28" fillId="0" borderId="0" xfId="5" applyFont="1" applyAlignment="1">
      <alignment horizontal="right" vertical="center"/>
    </xf>
    <xf numFmtId="164" fontId="32" fillId="0" borderId="0" xfId="4" applyNumberFormat="1" applyFont="1" applyAlignment="1">
      <alignment horizontal="left" vertical="center"/>
    </xf>
    <xf numFmtId="166" fontId="29" fillId="4" borderId="16" xfId="7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49" fontId="27" fillId="0" borderId="1" xfId="16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172" fontId="27" fillId="0" borderId="1" xfId="16" applyNumberFormat="1" applyFont="1" applyBorder="1" applyAlignment="1">
      <alignment vertical="center"/>
    </xf>
    <xf numFmtId="173" fontId="27" fillId="0" borderId="1" xfId="16" applyNumberFormat="1" applyFont="1" applyBorder="1" applyAlignment="1">
      <alignment vertical="center"/>
    </xf>
    <xf numFmtId="49" fontId="28" fillId="0" borderId="1" xfId="6" applyNumberFormat="1" applyFont="1" applyFill="1" applyBorder="1" applyAlignment="1">
      <alignment horizontal="left" vertical="center" wrapText="1"/>
    </xf>
    <xf numFmtId="0" fontId="28" fillId="0" borderId="1" xfId="8" applyFont="1" applyBorder="1" applyAlignment="1">
      <alignment horizontal="left" vertical="center" wrapText="1"/>
    </xf>
    <xf numFmtId="164" fontId="28" fillId="0" borderId="0" xfId="1" applyFont="1" applyAlignment="1">
      <alignment horizontal="right" vertical="center"/>
    </xf>
    <xf numFmtId="44" fontId="28" fillId="0" borderId="0" xfId="5" applyNumberFormat="1" applyFont="1" applyAlignment="1">
      <alignment vertical="center"/>
    </xf>
    <xf numFmtId="0" fontId="33" fillId="5" borderId="9" xfId="8" applyFont="1" applyFill="1" applyBorder="1" applyAlignment="1">
      <alignment horizontal="center" vertical="center" wrapText="1"/>
    </xf>
    <xf numFmtId="0" fontId="29" fillId="5" borderId="2" xfId="8" applyFont="1" applyFill="1" applyBorder="1" applyAlignment="1">
      <alignment horizontal="center" vertical="center" wrapText="1"/>
    </xf>
    <xf numFmtId="0" fontId="29" fillId="5" borderId="3" xfId="8" applyFont="1" applyFill="1" applyBorder="1" applyAlignment="1">
      <alignment horizontal="center" vertical="center" wrapText="1"/>
    </xf>
    <xf numFmtId="164" fontId="34" fillId="5" borderId="1" xfId="1" applyFont="1" applyFill="1" applyBorder="1" applyAlignment="1">
      <alignment vertical="center"/>
    </xf>
    <xf numFmtId="164" fontId="29" fillId="9" borderId="1" xfId="1" applyFont="1" applyFill="1" applyBorder="1" applyAlignment="1">
      <alignment vertical="center"/>
    </xf>
    <xf numFmtId="164" fontId="33" fillId="10" borderId="1" xfId="1" applyFont="1" applyFill="1" applyBorder="1" applyAlignment="1">
      <alignment vertical="center"/>
    </xf>
    <xf numFmtId="10" fontId="17" fillId="0" borderId="5" xfId="3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10" fontId="16" fillId="2" borderId="5" xfId="3" applyNumberFormat="1" applyFont="1" applyFill="1" applyBorder="1" applyAlignment="1" applyProtection="1">
      <alignment horizontal="center" vertical="center"/>
      <protection locked="0"/>
    </xf>
    <xf numFmtId="0" fontId="16" fillId="0" borderId="5" xfId="3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36" fillId="0" borderId="0" xfId="0" applyFont="1"/>
    <xf numFmtId="0" fontId="3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3" fontId="36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2" fontId="36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43" fontId="36" fillId="0" borderId="0" xfId="16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3" fontId="36" fillId="0" borderId="0" xfId="16" applyFont="1" applyBorder="1"/>
    <xf numFmtId="0" fontId="33" fillId="0" borderId="0" xfId="0" applyFont="1" applyAlignment="1">
      <alignment horizontal="center" vertical="center" wrapText="1"/>
    </xf>
    <xf numFmtId="43" fontId="36" fillId="0" borderId="0" xfId="16" applyNumberFormat="1" applyFont="1" applyBorder="1" applyAlignment="1">
      <alignment horizontal="right"/>
    </xf>
    <xf numFmtId="0" fontId="27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/>
    </xf>
    <xf numFmtId="0" fontId="43" fillId="12" borderId="36" xfId="0" applyFont="1" applyFill="1" applyBorder="1" applyAlignment="1">
      <alignment horizontal="center" vertical="center"/>
    </xf>
    <xf numFmtId="0" fontId="43" fillId="12" borderId="37" xfId="0" applyFont="1" applyFill="1" applyBorder="1" applyAlignment="1">
      <alignment horizontal="center" vertical="center"/>
    </xf>
    <xf numFmtId="0" fontId="43" fillId="12" borderId="37" xfId="0" applyFont="1" applyFill="1" applyBorder="1" applyAlignment="1">
      <alignment horizontal="center" vertical="center" wrapText="1"/>
    </xf>
    <xf numFmtId="0" fontId="43" fillId="12" borderId="38" xfId="0" applyFont="1" applyFill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left" vertical="center" wrapText="1"/>
    </xf>
    <xf numFmtId="4" fontId="44" fillId="11" borderId="10" xfId="0" applyNumberFormat="1" applyFont="1" applyFill="1" applyBorder="1" applyAlignment="1">
      <alignment horizontal="center" vertical="center"/>
    </xf>
    <xf numFmtId="174" fontId="44" fillId="11" borderId="10" xfId="0" applyNumberFormat="1" applyFont="1" applyFill="1" applyBorder="1" applyAlignment="1">
      <alignment horizontal="center" vertical="center"/>
    </xf>
    <xf numFmtId="164" fontId="44" fillId="0" borderId="10" xfId="1" applyFont="1" applyBorder="1" applyAlignment="1">
      <alignment horizontal="center" vertical="center"/>
    </xf>
    <xf numFmtId="164" fontId="44" fillId="0" borderId="39" xfId="1" applyFont="1" applyBorder="1" applyAlignment="1">
      <alignment horizontal="center" vertical="center"/>
    </xf>
    <xf numFmtId="174" fontId="44" fillId="0" borderId="10" xfId="0" applyNumberFormat="1" applyFont="1" applyBorder="1" applyAlignment="1">
      <alignment horizontal="center" vertical="center"/>
    </xf>
    <xf numFmtId="164" fontId="43" fillId="12" borderId="40" xfId="1" applyFont="1" applyFill="1" applyBorder="1" applyAlignment="1">
      <alignment horizontal="center" vertical="center"/>
    </xf>
    <xf numFmtId="0" fontId="44" fillId="11" borderId="20" xfId="0" applyFont="1" applyFill="1" applyBorder="1"/>
    <xf numFmtId="0" fontId="44" fillId="11" borderId="0" xfId="0" applyFont="1" applyFill="1"/>
    <xf numFmtId="0" fontId="44" fillId="11" borderId="41" xfId="0" applyFont="1" applyFill="1" applyBorder="1"/>
    <xf numFmtId="0" fontId="44" fillId="11" borderId="10" xfId="0" applyFont="1" applyFill="1" applyBorder="1" applyAlignment="1">
      <alignment horizontal="center" vertical="center"/>
    </xf>
    <xf numFmtId="0" fontId="45" fillId="11" borderId="10" xfId="0" applyFont="1" applyFill="1" applyBorder="1" applyAlignment="1">
      <alignment horizontal="center" vertical="center"/>
    </xf>
    <xf numFmtId="49" fontId="46" fillId="11" borderId="10" xfId="0" applyNumberFormat="1" applyFont="1" applyFill="1" applyBorder="1" applyAlignment="1" applyProtection="1">
      <alignment horizontal="center" vertical="center" wrapText="1"/>
      <protection locked="0"/>
    </xf>
    <xf numFmtId="0" fontId="47" fillId="11" borderId="10" xfId="0" applyFont="1" applyFill="1" applyBorder="1" applyAlignment="1" applyProtection="1">
      <alignment horizontal="center" vertical="center" wrapText="1"/>
      <protection locked="0"/>
    </xf>
    <xf numFmtId="0" fontId="44" fillId="0" borderId="20" xfId="0" applyFont="1" applyBorder="1"/>
    <xf numFmtId="0" fontId="44" fillId="0" borderId="0" xfId="0" applyFont="1"/>
    <xf numFmtId="0" fontId="44" fillId="0" borderId="41" xfId="0" applyFont="1" applyBorder="1"/>
    <xf numFmtId="0" fontId="0" fillId="11" borderId="20" xfId="0" applyFill="1" applyBorder="1"/>
    <xf numFmtId="0" fontId="0" fillId="11" borderId="0" xfId="0" applyFill="1"/>
    <xf numFmtId="0" fontId="0" fillId="11" borderId="41" xfId="0" applyFill="1" applyBorder="1"/>
    <xf numFmtId="0" fontId="48" fillId="12" borderId="36" xfId="0" applyFont="1" applyFill="1" applyBorder="1" applyAlignment="1">
      <alignment horizontal="center" vertical="center"/>
    </xf>
    <xf numFmtId="0" fontId="48" fillId="12" borderId="37" xfId="0" applyFont="1" applyFill="1" applyBorder="1" applyAlignment="1">
      <alignment horizontal="center" vertical="center"/>
    </xf>
    <xf numFmtId="0" fontId="48" fillId="12" borderId="37" xfId="0" applyFont="1" applyFill="1" applyBorder="1" applyAlignment="1">
      <alignment horizontal="center" vertical="center" wrapText="1"/>
    </xf>
    <xf numFmtId="0" fontId="48" fillId="12" borderId="38" xfId="0" applyFont="1" applyFill="1" applyBorder="1" applyAlignment="1">
      <alignment horizontal="center" vertical="center" wrapText="1"/>
    </xf>
    <xf numFmtId="0" fontId="49" fillId="11" borderId="33" xfId="0" applyFont="1" applyFill="1" applyBorder="1" applyAlignment="1">
      <alignment horizontal="center" vertical="center"/>
    </xf>
    <xf numFmtId="0" fontId="49" fillId="11" borderId="10" xfId="0" applyFont="1" applyFill="1" applyBorder="1" applyAlignment="1">
      <alignment horizontal="center" vertical="center"/>
    </xf>
    <xf numFmtId="0" fontId="49" fillId="11" borderId="10" xfId="0" applyFont="1" applyFill="1" applyBorder="1" applyAlignment="1">
      <alignment horizontal="left" vertical="center" wrapText="1"/>
    </xf>
    <xf numFmtId="4" fontId="49" fillId="11" borderId="10" xfId="0" applyNumberFormat="1" applyFont="1" applyFill="1" applyBorder="1" applyAlignment="1">
      <alignment horizontal="center" vertical="center"/>
    </xf>
    <xf numFmtId="2" fontId="49" fillId="11" borderId="10" xfId="0" applyNumberFormat="1" applyFont="1" applyFill="1" applyBorder="1" applyAlignment="1">
      <alignment horizontal="center" vertical="center"/>
    </xf>
    <xf numFmtId="164" fontId="49" fillId="11" borderId="10" xfId="1" applyFont="1" applyFill="1" applyBorder="1" applyAlignment="1">
      <alignment horizontal="center" vertical="center"/>
    </xf>
    <xf numFmtId="164" fontId="49" fillId="11" borderId="39" xfId="1" applyFont="1" applyFill="1" applyBorder="1" applyAlignment="1">
      <alignment horizontal="center" vertical="center"/>
    </xf>
    <xf numFmtId="164" fontId="48" fillId="12" borderId="40" xfId="1" applyFont="1" applyFill="1" applyBorder="1" applyAlignment="1">
      <alignment horizontal="center" vertical="center"/>
    </xf>
    <xf numFmtId="1" fontId="28" fillId="0" borderId="1" xfId="6" applyNumberFormat="1" applyFont="1" applyBorder="1" applyAlignment="1">
      <alignment horizontal="center" vertical="center"/>
    </xf>
    <xf numFmtId="2" fontId="28" fillId="0" borderId="0" xfId="4" applyNumberFormat="1" applyFont="1" applyAlignment="1">
      <alignment horizontal="left" vertical="center"/>
    </xf>
    <xf numFmtId="174" fontId="28" fillId="0" borderId="1" xfId="6" applyNumberFormat="1" applyFont="1" applyFill="1" applyBorder="1" applyAlignment="1">
      <alignment horizontal="center" vertical="center"/>
    </xf>
    <xf numFmtId="49" fontId="28" fillId="0" borderId="1" xfId="6" applyNumberFormat="1" applyFont="1" applyFill="1" applyBorder="1" applyAlignment="1">
      <alignment horizontal="left" vertical="center"/>
    </xf>
    <xf numFmtId="10" fontId="29" fillId="0" borderId="1" xfId="6" applyNumberFormat="1" applyFont="1" applyFill="1" applyBorder="1" applyAlignment="1">
      <alignment horizontal="center" vertical="center"/>
    </xf>
    <xf numFmtId="49" fontId="50" fillId="0" borderId="1" xfId="0" applyNumberFormat="1" applyFont="1" applyBorder="1" applyAlignment="1" applyProtection="1">
      <alignment horizontal="center" vertical="center" wrapText="1"/>
      <protection locked="0"/>
    </xf>
    <xf numFmtId="0" fontId="50" fillId="0" borderId="2" xfId="0" applyFont="1" applyBorder="1" applyAlignment="1" applyProtection="1">
      <alignment horizontal="center" vertical="center" wrapText="1"/>
      <protection locked="0"/>
    </xf>
    <xf numFmtId="0" fontId="44" fillId="0" borderId="14" xfId="0" applyFont="1" applyBorder="1" applyAlignment="1">
      <alignment horizontal="center" vertical="center"/>
    </xf>
    <xf numFmtId="49" fontId="44" fillId="0" borderId="14" xfId="0" applyNumberFormat="1" applyFont="1" applyBorder="1" applyAlignment="1">
      <alignment horizontal="center" vertical="center"/>
    </xf>
    <xf numFmtId="166" fontId="16" fillId="0" borderId="18" xfId="5" applyNumberFormat="1" applyFont="1" applyBorder="1" applyAlignment="1">
      <alignment horizontal="left" vertical="center" wrapText="1"/>
    </xf>
    <xf numFmtId="166" fontId="29" fillId="0" borderId="0" xfId="7" applyNumberFormat="1" applyFont="1" applyAlignment="1">
      <alignment horizontal="left" vertical="center"/>
    </xf>
    <xf numFmtId="0" fontId="29" fillId="0" borderId="9" xfId="8" applyFont="1" applyBorder="1" applyAlignment="1">
      <alignment horizontal="left" vertical="center" wrapText="1"/>
    </xf>
    <xf numFmtId="0" fontId="29" fillId="0" borderId="2" xfId="8" applyFont="1" applyBorder="1" applyAlignment="1">
      <alignment horizontal="left" vertical="center" wrapText="1"/>
    </xf>
    <xf numFmtId="0" fontId="29" fillId="0" borderId="3" xfId="8" applyFont="1" applyBorder="1" applyAlignment="1">
      <alignment horizontal="left" vertical="center" wrapText="1"/>
    </xf>
    <xf numFmtId="0" fontId="29" fillId="5" borderId="1" xfId="8" applyFont="1" applyFill="1" applyBorder="1" applyAlignment="1">
      <alignment horizontal="right" vertical="center"/>
    </xf>
    <xf numFmtId="0" fontId="29" fillId="9" borderId="1" xfId="8" applyFont="1" applyFill="1" applyBorder="1" applyAlignment="1">
      <alignment horizontal="right" vertical="center"/>
    </xf>
    <xf numFmtId="166" fontId="29" fillId="0" borderId="0" xfId="7" applyNumberFormat="1" applyFont="1" applyAlignment="1">
      <alignment horizontal="left" vertical="center" wrapText="1"/>
    </xf>
    <xf numFmtId="166" fontId="31" fillId="6" borderId="15" xfId="7" applyNumberFormat="1" applyFont="1" applyFill="1" applyBorder="1" applyAlignment="1">
      <alignment horizontal="center" vertical="center"/>
    </xf>
    <xf numFmtId="166" fontId="31" fillId="6" borderId="16" xfId="7" applyNumberFormat="1" applyFont="1" applyFill="1" applyBorder="1" applyAlignment="1">
      <alignment horizontal="center" vertical="center"/>
    </xf>
    <xf numFmtId="166" fontId="29" fillId="6" borderId="16" xfId="7" applyNumberFormat="1" applyFont="1" applyFill="1" applyBorder="1" applyAlignment="1">
      <alignment horizontal="center" vertical="center"/>
    </xf>
    <xf numFmtId="166" fontId="29" fillId="4" borderId="16" xfId="7" applyNumberFormat="1" applyFont="1" applyFill="1" applyBorder="1" applyAlignment="1">
      <alignment horizontal="center" vertical="center" wrapText="1"/>
    </xf>
    <xf numFmtId="0" fontId="35" fillId="10" borderId="1" xfId="8" applyFont="1" applyFill="1" applyBorder="1" applyAlignment="1">
      <alignment horizontal="right" vertical="center"/>
    </xf>
    <xf numFmtId="0" fontId="29" fillId="10" borderId="1" xfId="8" applyFont="1" applyFill="1" applyBorder="1" applyAlignment="1">
      <alignment horizontal="right" vertical="center"/>
    </xf>
    <xf numFmtId="166" fontId="29" fillId="4" borderId="15" xfId="7" applyNumberFormat="1" applyFont="1" applyFill="1" applyBorder="1" applyAlignment="1">
      <alignment horizontal="center" vertical="center" wrapText="1"/>
    </xf>
    <xf numFmtId="0" fontId="33" fillId="8" borderId="9" xfId="8" applyFont="1" applyFill="1" applyBorder="1" applyAlignment="1">
      <alignment horizontal="center" vertical="center" wrapText="1"/>
    </xf>
    <xf numFmtId="0" fontId="29" fillId="8" borderId="2" xfId="8" applyFont="1" applyFill="1" applyBorder="1" applyAlignment="1">
      <alignment horizontal="center" vertical="center" wrapText="1"/>
    </xf>
    <xf numFmtId="0" fontId="29" fillId="8" borderId="3" xfId="8" applyFont="1" applyFill="1" applyBorder="1" applyAlignment="1">
      <alignment horizontal="center" vertical="center" wrapText="1"/>
    </xf>
    <xf numFmtId="164" fontId="43" fillId="12" borderId="34" xfId="1" applyFont="1" applyFill="1" applyBorder="1" applyAlignment="1">
      <alignment horizontal="right" vertical="center"/>
    </xf>
    <xf numFmtId="164" fontId="43" fillId="12" borderId="35" xfId="1" applyFont="1" applyFill="1" applyBorder="1" applyAlignment="1">
      <alignment horizontal="right" vertical="center"/>
    </xf>
    <xf numFmtId="0" fontId="42" fillId="11" borderId="21" xfId="0" applyFont="1" applyFill="1" applyBorder="1" applyAlignment="1">
      <alignment horizontal="center" vertical="center"/>
    </xf>
    <xf numFmtId="0" fontId="42" fillId="11" borderId="22" xfId="0" applyFont="1" applyFill="1" applyBorder="1" applyAlignment="1">
      <alignment horizontal="center" vertical="center"/>
    </xf>
    <xf numFmtId="0" fontId="42" fillId="11" borderId="23" xfId="0" applyFont="1" applyFill="1" applyBorder="1" applyAlignment="1">
      <alignment horizontal="center" vertical="center"/>
    </xf>
    <xf numFmtId="0" fontId="42" fillId="11" borderId="27" xfId="0" applyFont="1" applyFill="1" applyBorder="1" applyAlignment="1">
      <alignment horizontal="center" vertical="center"/>
    </xf>
    <xf numFmtId="0" fontId="42" fillId="11" borderId="28" xfId="0" applyFont="1" applyFill="1" applyBorder="1" applyAlignment="1">
      <alignment horizontal="center" vertical="center"/>
    </xf>
    <xf numFmtId="0" fontId="42" fillId="11" borderId="29" xfId="0" applyFont="1" applyFill="1" applyBorder="1" applyAlignment="1">
      <alignment horizontal="center" vertical="center"/>
    </xf>
    <xf numFmtId="0" fontId="0" fillId="11" borderId="24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0" fillId="11" borderId="33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164" fontId="48" fillId="12" borderId="34" xfId="1" applyFont="1" applyFill="1" applyBorder="1" applyAlignment="1">
      <alignment horizontal="right" vertical="center"/>
    </xf>
    <xf numFmtId="164" fontId="48" fillId="12" borderId="35" xfId="1" applyFont="1" applyFill="1" applyBorder="1" applyAlignment="1">
      <alignment horizontal="right" vertical="center"/>
    </xf>
    <xf numFmtId="0" fontId="17" fillId="0" borderId="11" xfId="15" applyFont="1" applyBorder="1" applyAlignment="1">
      <alignment horizontal="right" vertical="center" wrapText="1"/>
    </xf>
    <xf numFmtId="0" fontId="17" fillId="0" borderId="12" xfId="15" applyFont="1" applyBorder="1" applyAlignment="1">
      <alignment horizontal="right" vertical="center" wrapText="1"/>
    </xf>
    <xf numFmtId="0" fontId="17" fillId="0" borderId="13" xfId="15" applyFont="1" applyBorder="1" applyAlignment="1">
      <alignment horizontal="right" vertical="center" wrapText="1"/>
    </xf>
    <xf numFmtId="0" fontId="17" fillId="4" borderId="15" xfId="15" applyFont="1" applyFill="1" applyBorder="1" applyAlignment="1">
      <alignment horizontal="center" vertical="center" wrapText="1"/>
    </xf>
    <xf numFmtId="0" fontId="17" fillId="4" borderId="16" xfId="15" applyFont="1" applyFill="1" applyBorder="1" applyAlignment="1">
      <alignment horizontal="center" vertical="center" wrapText="1"/>
    </xf>
    <xf numFmtId="0" fontId="17" fillId="4" borderId="17" xfId="15" applyFont="1" applyFill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12" xfId="15" applyFont="1" applyBorder="1" applyAlignment="1">
      <alignment horizontal="center" vertical="center" wrapText="1"/>
    </xf>
    <xf numFmtId="0" fontId="17" fillId="0" borderId="13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left" vertical="center" wrapText="1"/>
    </xf>
    <xf numFmtId="0" fontId="16" fillId="0" borderId="13" xfId="15" applyFont="1" applyBorder="1" applyAlignment="1">
      <alignment horizontal="left" vertical="center" wrapText="1"/>
    </xf>
    <xf numFmtId="0" fontId="24" fillId="0" borderId="11" xfId="15" applyFont="1" applyBorder="1" applyAlignment="1">
      <alignment horizontal="left" vertical="center" wrapText="1"/>
    </xf>
    <xf numFmtId="0" fontId="24" fillId="0" borderId="12" xfId="15" applyFont="1" applyBorder="1" applyAlignment="1">
      <alignment horizontal="left" vertical="center" wrapText="1"/>
    </xf>
    <xf numFmtId="0" fontId="24" fillId="0" borderId="13" xfId="15" applyFont="1" applyBorder="1" applyAlignment="1">
      <alignment horizontal="left" vertical="center" wrapText="1"/>
    </xf>
    <xf numFmtId="0" fontId="16" fillId="0" borderId="0" xfId="5" applyFont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164" fontId="16" fillId="0" borderId="19" xfId="1" applyFont="1" applyBorder="1" applyAlignment="1">
      <alignment horizontal="center" vertical="center"/>
    </xf>
    <xf numFmtId="164" fontId="16" fillId="0" borderId="4" xfId="1" applyFont="1" applyBorder="1" applyAlignment="1">
      <alignment horizontal="center" vertical="center"/>
    </xf>
    <xf numFmtId="0" fontId="17" fillId="5" borderId="1" xfId="8" applyFont="1" applyFill="1" applyBorder="1" applyAlignment="1">
      <alignment horizontal="center" vertical="center"/>
    </xf>
    <xf numFmtId="164" fontId="17" fillId="5" borderId="1" xfId="1" applyFont="1" applyFill="1" applyBorder="1" applyAlignment="1">
      <alignment horizontal="center" vertical="center"/>
    </xf>
    <xf numFmtId="1" fontId="16" fillId="0" borderId="1" xfId="8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64" fontId="16" fillId="0" borderId="1" xfId="1" applyFont="1" applyBorder="1" applyAlignment="1">
      <alignment horizontal="center" vertical="center"/>
    </xf>
    <xf numFmtId="0" fontId="18" fillId="4" borderId="15" xfId="8" applyFont="1" applyFill="1" applyBorder="1" applyAlignment="1">
      <alignment horizontal="center" vertical="center"/>
    </xf>
    <xf numFmtId="0" fontId="18" fillId="4" borderId="16" xfId="8" applyFont="1" applyFill="1" applyBorder="1" applyAlignment="1">
      <alignment horizontal="center" vertical="center"/>
    </xf>
    <xf numFmtId="166" fontId="17" fillId="5" borderId="1" xfId="8" applyNumberFormat="1" applyFont="1" applyFill="1" applyBorder="1" applyAlignment="1">
      <alignment horizontal="center" vertical="center"/>
    </xf>
    <xf numFmtId="0" fontId="17" fillId="5" borderId="1" xfId="8" applyFont="1" applyFill="1" applyBorder="1" applyAlignment="1">
      <alignment horizontal="center" vertical="center" wrapText="1"/>
    </xf>
    <xf numFmtId="0" fontId="17" fillId="5" borderId="1" xfId="8" applyFont="1" applyFill="1" applyBorder="1" applyAlignment="1">
      <alignment horizontal="left" vertical="center" wrapText="1"/>
    </xf>
    <xf numFmtId="0" fontId="16" fillId="0" borderId="1" xfId="8" applyFont="1" applyBorder="1" applyAlignment="1">
      <alignment horizontal="left" vertical="center" wrapText="1"/>
    </xf>
    <xf numFmtId="0" fontId="18" fillId="4" borderId="15" xfId="10" applyNumberFormat="1" applyFont="1" applyFill="1" applyBorder="1" applyAlignment="1">
      <alignment horizontal="center" vertical="center" wrapText="1"/>
    </xf>
    <xf numFmtId="0" fontId="18" fillId="4" borderId="16" xfId="10" applyNumberFormat="1" applyFont="1" applyFill="1" applyBorder="1" applyAlignment="1">
      <alignment horizontal="center" vertical="center" wrapText="1"/>
    </xf>
    <xf numFmtId="0" fontId="18" fillId="4" borderId="17" xfId="10" applyNumberFormat="1" applyFont="1" applyFill="1" applyBorder="1" applyAlignment="1">
      <alignment horizontal="center" vertical="center" wrapText="1"/>
    </xf>
    <xf numFmtId="0" fontId="17" fillId="0" borderId="5" xfId="9" applyFont="1" applyBorder="1" applyAlignment="1">
      <alignment horizontal="left" vertical="center"/>
    </xf>
    <xf numFmtId="0" fontId="17" fillId="0" borderId="5" xfId="9" applyFont="1" applyBorder="1" applyAlignment="1">
      <alignment horizontal="center" vertical="center"/>
    </xf>
    <xf numFmtId="167" fontId="16" fillId="2" borderId="5" xfId="10" applyFont="1" applyFill="1" applyBorder="1" applyAlignment="1" applyProtection="1">
      <alignment horizontal="left" vertical="center"/>
      <protection locked="0"/>
    </xf>
    <xf numFmtId="0" fontId="16" fillId="0" borderId="5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left" vertical="center" wrapText="1"/>
    </xf>
    <xf numFmtId="10" fontId="16" fillId="2" borderId="5" xfId="3" applyNumberFormat="1" applyFont="1" applyFill="1" applyBorder="1" applyAlignment="1" applyProtection="1">
      <alignment horizontal="center" vertical="center"/>
      <protection locked="0"/>
    </xf>
    <xf numFmtId="0" fontId="16" fillId="0" borderId="5" xfId="3" applyFont="1" applyBorder="1" applyAlignment="1">
      <alignment horizontal="left" vertical="center"/>
    </xf>
    <xf numFmtId="0" fontId="17" fillId="2" borderId="5" xfId="3" applyFont="1" applyFill="1" applyBorder="1" applyAlignment="1">
      <alignment horizontal="center" vertical="center"/>
    </xf>
    <xf numFmtId="4" fontId="17" fillId="2" borderId="5" xfId="3" applyNumberFormat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16" fillId="0" borderId="6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3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quotePrefix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0" fillId="0" borderId="0" xfId="5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49" fontId="27" fillId="0" borderId="0" xfId="0" applyNumberFormat="1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2" fontId="27" fillId="0" borderId="0" xfId="0" applyNumberFormat="1" applyFont="1" applyAlignment="1">
      <alignment horizontal="left" vertical="center" wrapText="1"/>
    </xf>
    <xf numFmtId="0" fontId="39" fillId="9" borderId="0" xfId="0" applyFont="1" applyFill="1" applyAlignment="1">
      <alignment horizontal="center" vertical="center"/>
    </xf>
    <xf numFmtId="0" fontId="36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2" fontId="27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23">
    <cellStyle name="Moeda" xfId="1" builtinId="4"/>
    <cellStyle name="Moeda_Composicao BDI v2.1" xfId="10" xr:uid="{00000000-0005-0000-0000-000001000000}"/>
    <cellStyle name="Normal" xfId="0" builtinId="0"/>
    <cellStyle name="Normal 16" xfId="5" xr:uid="{00000000-0005-0000-0000-000003000000}"/>
    <cellStyle name="Normal 16 2" xfId="7" xr:uid="{00000000-0005-0000-0000-000004000000}"/>
    <cellStyle name="Normal 2" xfId="2" xr:uid="{00000000-0005-0000-0000-000005000000}"/>
    <cellStyle name="Normal 2 2" xfId="3" xr:uid="{00000000-0005-0000-0000-000006000000}"/>
    <cellStyle name="Normal 2 3" xfId="12" xr:uid="{00000000-0005-0000-0000-000007000000}"/>
    <cellStyle name="Normal 2 4" xfId="19" xr:uid="{00000000-0005-0000-0000-000008000000}"/>
    <cellStyle name="Normal 3" xfId="15" xr:uid="{00000000-0005-0000-0000-000009000000}"/>
    <cellStyle name="Normal 4" xfId="20" xr:uid="{00000000-0005-0000-0000-00000A000000}"/>
    <cellStyle name="Normal 5" xfId="22" xr:uid="{00000000-0005-0000-0000-00000B000000}"/>
    <cellStyle name="Normal 6" xfId="18" xr:uid="{00000000-0005-0000-0000-00000C000000}"/>
    <cellStyle name="Normal 6 2" xfId="21" xr:uid="{00000000-0005-0000-0000-00000D000000}"/>
    <cellStyle name="Normal_FICHA DE VERIFICAÇÃO PRELIMINAR - Plano R" xfId="9" xr:uid="{00000000-0005-0000-0000-00000E000000}"/>
    <cellStyle name="Normal_Planilha de Preços Unitários 2000-2001 2" xfId="8" xr:uid="{00000000-0005-0000-0000-00000F000000}"/>
    <cellStyle name="Porcentagem" xfId="4" builtinId="5"/>
    <cellStyle name="Porcentagem 2" xfId="17" xr:uid="{00000000-0005-0000-0000-000011000000}"/>
    <cellStyle name="Vírgula" xfId="16" builtinId="3"/>
    <cellStyle name="Vírgula 2" xfId="6" xr:uid="{00000000-0005-0000-0000-000013000000}"/>
    <cellStyle name="Vírgula 2 2" xfId="13" xr:uid="{00000000-0005-0000-0000-000014000000}"/>
    <cellStyle name="Vírgula 2 3" xfId="11" xr:uid="{00000000-0005-0000-0000-000015000000}"/>
    <cellStyle name="Vírgula 3" xfId="14" xr:uid="{00000000-0005-0000-0000-000016000000}"/>
  </cellStyles>
  <dxfs count="4">
    <dxf>
      <font>
        <color theme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57D3FF"/>
      <color rgb="FFBEE395"/>
      <color rgb="FFFCF7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494571</xdr:colOff>
      <xdr:row>43</xdr:row>
      <xdr:rowOff>111471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A8A7A2-CF5D-473A-9300-6A6D492C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42971" cy="76476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Delcino\VELOPARK_PAVIMENTA&#199;&#195;O\COMPOSI&#199;&#213;ES\Or&#231;amento%20-%20Velopark%20-%20Pavimenta&#231;&#227;o%20Externa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o.machado\Downloads\PATO\PATOs%20TOLEDO%20BR-163-272-467-469\ARQUIVOS%20R96\EXCEL\PATOs\BR153_99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OGERIO%20REGINATO%20ME\2024+CREDENCIAMENTO%20+CIRENOR+\TRABALHOS\VILA%20L&#194;NGARO\PAVIMENTA&#199;&#195;O%20DISTRITO%20INDUSTRIAL\PAVIMENTA+AJUSTE%202026+\MANINHO%20MANDOU\Or&#231;ament&#225;rio%20ajustado%20o%20valor%20da%20imprima&#231;&#227;o.xlsx" TargetMode="External"/><Relationship Id="rId1" Type="http://schemas.openxmlformats.org/officeDocument/2006/relationships/externalLinkPath" Target="/ROGERIO%20REGINATO%20ME/2024+CREDENCIAMENTO%20+CIRENOR+/TRABALHOS/VILA%20L&#194;NGARO/PAVIMENTA&#199;&#195;O%20DISTRITO%20INDUSTRIAL/PAVIMENTA+AJUSTE%202026+/MANINHO%20MANDOU/Or&#231;ament&#225;rio%20ajustado%20o%20valor%20da%20imprima&#231;&#227;o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gerio\Desktop\ROGERIO%20REGINATO%20ME\2024+CREDENCIAMENTO%20+CIRENOR+\TRABALHOS\VILA%20L&#194;NGARO\PAVIMENTA&#199;&#195;O%20DISTRITO%20INDUSTRIAL\Planilha%20Or&#231;ament&#225;ria+%20Rua%20Ivo%20Jos&#233;%20Bonfante%20+.xlsx" TargetMode="External"/><Relationship Id="rId1" Type="http://schemas.openxmlformats.org/officeDocument/2006/relationships/externalLinkPath" Target="file:///C:\Users\Rogerio\Desktop\ROGERIO%20REGINATO%20ME\2024+CREDENCIAMENTO%20+CIRENOR+\TRABALHOS\VILA%20L&#194;NGARO\PAVIMENTA&#199;&#195;O%20DISTRITO%20INDUSTRIAL\Planilha%20Or&#231;ament&#225;ria+%20Rua%20Ivo%20Jos&#233;%20Bonfante%20+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Planilha%20Or&#231;ament&#225;ria1.xlsx" TargetMode="External"/><Relationship Id="rId1" Type="http://schemas.openxmlformats.org/officeDocument/2006/relationships/externalLinkPath" Target="file:///C:\Users\User\Downloads\Planilha%20Or&#231;ament&#225;ria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gerio\Desktop\G&amp;R%20ENGENHARIA\2023\PROTASIO%20ALVES\ESTRADA%20VELHA+AGUAS%20TERMAIS+\Or&#231;amento,%20Cronograma,%20Mem&#243;ria%20C&#225;lc.+Estrada%20Velha%20Sentido%20&#193;guas%20Termais+.xlsx" TargetMode="External"/><Relationship Id="rId1" Type="http://schemas.openxmlformats.org/officeDocument/2006/relationships/externalLinkPath" Target="file:///C:\Users\Rogerio\Desktop\G&amp;R%20ENGENHARIA\2023\PROTASIO%20ALVES\ESTRADA%20VELHA+AGUAS%20TERMAIS+\Or&#231;amento,%20Cronograma,%20Mem&#243;ria%20C&#225;lc.+Estrada%20Velha%20Sentido%20&#193;guas%20Termais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ATO"/>
      <sheetName val="TLCB5"/>
      <sheetName val="TLMR"/>
      <sheetName val="MB"/>
      <sheetName val="Mão de Obra"/>
      <sheetName val="CROQUIS"/>
      <sheetName val="Planilha"/>
      <sheetName val="Preâmbulo"/>
      <sheetName val="Mapa de Localização do trecho"/>
      <sheetName val="Justificativas"/>
      <sheetName val="PLANILHA RESUMO DO PATO"/>
      <sheetName val="Metodologia"/>
      <sheetName val="QUESTÕES AMBIENTAIS"/>
      <sheetName val="Planilha1"/>
      <sheetName val="p a t o 99 b"/>
      <sheetName val="Página 16"/>
      <sheetName val="1.6"/>
      <sheetName val="Produto 09"/>
      <sheetName val="Produto 10"/>
      <sheetName val="Produto 01"/>
      <sheetName val="Prod. 03A CREMA-CIB"/>
      <sheetName val="Produto Novo - I"/>
      <sheetName val="Contrato Inicial"/>
      <sheetName val="PNV 2008 - V1"/>
      <sheetName val="indices caracterizadores"/>
      <sheetName val="Proposta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0</v>
          </cell>
        </row>
      </sheetData>
      <sheetData sheetId="10">
        <row r="3">
          <cell r="B3">
            <v>0</v>
          </cell>
        </row>
      </sheetData>
      <sheetData sheetId="11">
        <row r="3">
          <cell r="B3">
            <v>0</v>
          </cell>
        </row>
      </sheetData>
      <sheetData sheetId="12">
        <row r="3">
          <cell r="B3">
            <v>0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A"/>
      <sheetName val="p a t o 99 b"/>
      <sheetName val="DADOS"/>
      <sheetName val="INVENTÁRIO262"/>
      <sheetName val="SERVIÇOS"/>
      <sheetName val="61M-CBMI"/>
      <sheetName val="Produto 09"/>
      <sheetName val="Produto 10"/>
      <sheetName val="Produto 01"/>
      <sheetName val="Prod. 03A CREMA-CIB"/>
      <sheetName val="Orçam. AET"/>
      <sheetName val="Tab. Consultoria-Set-12"/>
      <sheetName val="Reaproveitamento_de_formas"/>
      <sheetName val="PCOMP-06-11-2006"/>
      <sheetName val="1.6"/>
    </sheetNames>
    <sheetDataSet>
      <sheetData sheetId="0">
        <row r="6">
          <cell r="B6">
            <v>11.439114391143912</v>
          </cell>
        </row>
      </sheetData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ServGerais"/>
      <sheetName val="2.1"/>
      <sheetName val="2.2"/>
      <sheetName val="2.3"/>
    </sheetNames>
    <sheetDataSet>
      <sheetData sheetId="0" refreshError="1"/>
      <sheetData sheetId="1" refreshError="1"/>
      <sheetData sheetId="2" refreshError="1">
        <row r="8">
          <cell r="I8">
            <v>0</v>
          </cell>
        </row>
        <row r="33">
          <cell r="I33">
            <v>0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Contrato A"/>
      <sheetName val="Resumo B"/>
      <sheetName val="Custos Unit."/>
      <sheetName val="COMPOSIÇÃO C"/>
      <sheetName val="Auxiliar"/>
      <sheetName val="P A T O  D"/>
      <sheetName val="Trans E"/>
      <sheetName val="Cronograma F (1)"/>
      <sheetName val="Cronograma F (2)"/>
      <sheetName val="Preços  G"/>
      <sheetName val="Croqui H"/>
      <sheetName val="Pesquisa I"/>
      <sheetName val="61M-CBMI"/>
      <sheetName val="MAT-BET"/>
      <sheetName val="Serviços"/>
      <sheetName val="COMPOS1"/>
      <sheetName val="MEDIÇÃO RESUMO"/>
      <sheetName val="61M-CBMI:MAT-B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Ç"/>
      <sheetName val="COMP"/>
      <sheetName val="Cotação ANP"/>
      <sheetName val="CRONO"/>
      <sheetName val="BDI DIF."/>
      <sheetName val="BDI"/>
      <sheetName val="Encargos"/>
      <sheetName val="Relatorio"/>
      <sheetName val="DMT"/>
    </sheetNames>
    <sheetDataSet>
      <sheetData sheetId="0">
        <row r="3">
          <cell r="K3">
            <v>0.15</v>
          </cell>
        </row>
      </sheetData>
      <sheetData sheetId="1"/>
      <sheetData sheetId="2">
        <row r="8">
          <cell r="D8">
            <v>4298.96</v>
          </cell>
        </row>
        <row r="16">
          <cell r="D16">
            <v>3171.88</v>
          </cell>
        </row>
        <row r="24">
          <cell r="D24">
            <v>6130.85</v>
          </cell>
        </row>
      </sheetData>
      <sheetData sheetId="3"/>
      <sheetData sheetId="4">
        <row r="20">
          <cell r="F20">
            <v>0.15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Ç"/>
      <sheetName val="CPUS"/>
      <sheetName val="Cotação ANP"/>
      <sheetName val="CRONO"/>
      <sheetName val="BDI"/>
      <sheetName val="Encargos"/>
      <sheetName val="N. Des 04-2024"/>
      <sheetName val="SICRO01-24 NDES"/>
    </sheetNames>
    <sheetDataSet>
      <sheetData sheetId="0" refreshError="1"/>
      <sheetData sheetId="1" refreshError="1">
        <row r="1">
          <cell r="C1"/>
        </row>
        <row r="6">
          <cell r="E6" t="str">
            <v>M2</v>
          </cell>
        </row>
        <row r="19">
          <cell r="E19" t="str">
            <v>M2</v>
          </cell>
        </row>
        <row r="51">
          <cell r="D51" t="str">
            <v>EXECUÇÃO DE PAVIMENTO COM APLICAÇÃO DE CONCRETO ASFÁLTICO, CAMADA DE ROLAMENTO - EXCLUSIVE CARGA E TRANSPORTE</v>
          </cell>
          <cell r="E51" t="str">
            <v>M3</v>
          </cell>
        </row>
        <row r="65">
          <cell r="D65" t="str">
            <v>LIMPEZA FINAL DE OBRA</v>
          </cell>
          <cell r="E65" t="str">
            <v>M2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Ç"/>
      <sheetName val="CPUS"/>
      <sheetName val="Cotação ANP"/>
      <sheetName val="CRONO"/>
      <sheetName val="BDI"/>
      <sheetName val="Encargos"/>
      <sheetName val="BDI DIF."/>
      <sheetName val="SICRO01-24 NDES"/>
      <sheetName val="MEMÓRIA DE CÁLCULO"/>
    </sheetNames>
    <sheetDataSet>
      <sheetData sheetId="0"/>
      <sheetData sheetId="1">
        <row r="6">
          <cell r="C6" t="str">
            <v>COMP 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çamento"/>
      <sheetName val="Cronograma"/>
      <sheetName val="Memória Cálculo"/>
    </sheetNames>
    <sheetDataSet>
      <sheetData sheetId="0">
        <row r="13">
          <cell r="B13">
            <v>1</v>
          </cell>
          <cell r="C13" t="str">
            <v>Serviços Iniciais</v>
          </cell>
        </row>
        <row r="18">
          <cell r="B18">
            <v>2</v>
          </cell>
        </row>
        <row r="22">
          <cell r="B22" t="str">
            <v>2.4</v>
          </cell>
        </row>
        <row r="23">
          <cell r="B23" t="str">
            <v>2.5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showGridLines="0" tabSelected="1" view="pageBreakPreview" topLeftCell="A52" zoomScaleNormal="100" zoomScaleSheetLayoutView="100" workbookViewId="0">
      <selection activeCell="K60" sqref="K60"/>
    </sheetView>
  </sheetViews>
  <sheetFormatPr defaultRowHeight="11.25" outlineLevelCol="1" x14ac:dyDescent="0.25"/>
  <cols>
    <col min="1" max="1" width="3.7109375" style="91" customWidth="1"/>
    <col min="2" max="2" width="8" style="115" customWidth="1"/>
    <col min="3" max="3" width="12" style="115" customWidth="1"/>
    <col min="4" max="4" width="11.28515625" style="154" customWidth="1"/>
    <col min="5" max="5" width="71" style="99" customWidth="1"/>
    <col min="6" max="6" width="9.5703125" style="105" customWidth="1"/>
    <col min="7" max="7" width="11.85546875" style="91" customWidth="1"/>
    <col min="8" max="8" width="1.140625" style="155" hidden="1" customWidth="1" outlineLevel="1"/>
    <col min="9" max="9" width="11.140625" style="156" customWidth="1" collapsed="1"/>
    <col min="10" max="10" width="9.5703125" style="156" bestFit="1" customWidth="1"/>
    <col min="11" max="11" width="9.5703125" style="156" customWidth="1"/>
    <col min="12" max="12" width="13.140625" style="104" customWidth="1"/>
    <col min="13" max="13" width="19.140625" style="105" customWidth="1"/>
    <col min="14" max="14" width="31.28515625" style="98" customWidth="1"/>
    <col min="15" max="15" width="11.85546875" style="11" customWidth="1"/>
    <col min="16" max="230" width="9.140625" style="11"/>
    <col min="231" max="231" width="13.140625" style="11" customWidth="1"/>
    <col min="232" max="232" width="65.42578125" style="11" customWidth="1"/>
    <col min="233" max="234" width="9.5703125" style="11" customWidth="1"/>
    <col min="235" max="236" width="15.7109375" style="11" customWidth="1"/>
    <col min="237" max="237" width="26.140625" style="11" customWidth="1"/>
    <col min="238" max="238" width="15.7109375" style="11" customWidth="1"/>
    <col min="239" max="239" width="16.42578125" style="11" customWidth="1"/>
    <col min="240" max="486" width="9.140625" style="11"/>
    <col min="487" max="487" width="13.140625" style="11" customWidth="1"/>
    <col min="488" max="488" width="65.42578125" style="11" customWidth="1"/>
    <col min="489" max="490" width="9.5703125" style="11" customWidth="1"/>
    <col min="491" max="492" width="15.7109375" style="11" customWidth="1"/>
    <col min="493" max="493" width="26.140625" style="11" customWidth="1"/>
    <col min="494" max="494" width="15.7109375" style="11" customWidth="1"/>
    <col min="495" max="495" width="16.42578125" style="11" customWidth="1"/>
    <col min="496" max="742" width="9.140625" style="11"/>
    <col min="743" max="743" width="13.140625" style="11" customWidth="1"/>
    <col min="744" max="744" width="65.42578125" style="11" customWidth="1"/>
    <col min="745" max="746" width="9.5703125" style="11" customWidth="1"/>
    <col min="747" max="748" width="15.7109375" style="11" customWidth="1"/>
    <col min="749" max="749" width="26.140625" style="11" customWidth="1"/>
    <col min="750" max="750" width="15.7109375" style="11" customWidth="1"/>
    <col min="751" max="751" width="16.42578125" style="11" customWidth="1"/>
    <col min="752" max="998" width="9.140625" style="11"/>
    <col min="999" max="999" width="13.140625" style="11" customWidth="1"/>
    <col min="1000" max="1000" width="65.42578125" style="11" customWidth="1"/>
    <col min="1001" max="1002" width="9.5703125" style="11" customWidth="1"/>
    <col min="1003" max="1004" width="15.7109375" style="11" customWidth="1"/>
    <col min="1005" max="1005" width="26.140625" style="11" customWidth="1"/>
    <col min="1006" max="1006" width="15.7109375" style="11" customWidth="1"/>
    <col min="1007" max="1007" width="16.42578125" style="11" customWidth="1"/>
    <col min="1008" max="1254" width="9.140625" style="11"/>
    <col min="1255" max="1255" width="13.140625" style="11" customWidth="1"/>
    <col min="1256" max="1256" width="65.42578125" style="11" customWidth="1"/>
    <col min="1257" max="1258" width="9.5703125" style="11" customWidth="1"/>
    <col min="1259" max="1260" width="15.7109375" style="11" customWidth="1"/>
    <col min="1261" max="1261" width="26.140625" style="11" customWidth="1"/>
    <col min="1262" max="1262" width="15.7109375" style="11" customWidth="1"/>
    <col min="1263" max="1263" width="16.42578125" style="11" customWidth="1"/>
    <col min="1264" max="1510" width="9.140625" style="11"/>
    <col min="1511" max="1511" width="13.140625" style="11" customWidth="1"/>
    <col min="1512" max="1512" width="65.42578125" style="11" customWidth="1"/>
    <col min="1513" max="1514" width="9.5703125" style="11" customWidth="1"/>
    <col min="1515" max="1516" width="15.7109375" style="11" customWidth="1"/>
    <col min="1517" max="1517" width="26.140625" style="11" customWidth="1"/>
    <col min="1518" max="1518" width="15.7109375" style="11" customWidth="1"/>
    <col min="1519" max="1519" width="16.42578125" style="11" customWidth="1"/>
    <col min="1520" max="1766" width="9.140625" style="11"/>
    <col min="1767" max="1767" width="13.140625" style="11" customWidth="1"/>
    <col min="1768" max="1768" width="65.42578125" style="11" customWidth="1"/>
    <col min="1769" max="1770" width="9.5703125" style="11" customWidth="1"/>
    <col min="1771" max="1772" width="15.7109375" style="11" customWidth="1"/>
    <col min="1773" max="1773" width="26.140625" style="11" customWidth="1"/>
    <col min="1774" max="1774" width="15.7109375" style="11" customWidth="1"/>
    <col min="1775" max="1775" width="16.42578125" style="11" customWidth="1"/>
    <col min="1776" max="2022" width="9.140625" style="11"/>
    <col min="2023" max="2023" width="13.140625" style="11" customWidth="1"/>
    <col min="2024" max="2024" width="65.42578125" style="11" customWidth="1"/>
    <col min="2025" max="2026" width="9.5703125" style="11" customWidth="1"/>
    <col min="2027" max="2028" width="15.7109375" style="11" customWidth="1"/>
    <col min="2029" max="2029" width="26.140625" style="11" customWidth="1"/>
    <col min="2030" max="2030" width="15.7109375" style="11" customWidth="1"/>
    <col min="2031" max="2031" width="16.42578125" style="11" customWidth="1"/>
    <col min="2032" max="2278" width="9.140625" style="11"/>
    <col min="2279" max="2279" width="13.140625" style="11" customWidth="1"/>
    <col min="2280" max="2280" width="65.42578125" style="11" customWidth="1"/>
    <col min="2281" max="2282" width="9.5703125" style="11" customWidth="1"/>
    <col min="2283" max="2284" width="15.7109375" style="11" customWidth="1"/>
    <col min="2285" max="2285" width="26.140625" style="11" customWidth="1"/>
    <col min="2286" max="2286" width="15.7109375" style="11" customWidth="1"/>
    <col min="2287" max="2287" width="16.42578125" style="11" customWidth="1"/>
    <col min="2288" max="2534" width="9.140625" style="11"/>
    <col min="2535" max="2535" width="13.140625" style="11" customWidth="1"/>
    <col min="2536" max="2536" width="65.42578125" style="11" customWidth="1"/>
    <col min="2537" max="2538" width="9.5703125" style="11" customWidth="1"/>
    <col min="2539" max="2540" width="15.7109375" style="11" customWidth="1"/>
    <col min="2541" max="2541" width="26.140625" style="11" customWidth="1"/>
    <col min="2542" max="2542" width="15.7109375" style="11" customWidth="1"/>
    <col min="2543" max="2543" width="16.42578125" style="11" customWidth="1"/>
    <col min="2544" max="2790" width="9.140625" style="11"/>
    <col min="2791" max="2791" width="13.140625" style="11" customWidth="1"/>
    <col min="2792" max="2792" width="65.42578125" style="11" customWidth="1"/>
    <col min="2793" max="2794" width="9.5703125" style="11" customWidth="1"/>
    <col min="2795" max="2796" width="15.7109375" style="11" customWidth="1"/>
    <col min="2797" max="2797" width="26.140625" style="11" customWidth="1"/>
    <col min="2798" max="2798" width="15.7109375" style="11" customWidth="1"/>
    <col min="2799" max="2799" width="16.42578125" style="11" customWidth="1"/>
    <col min="2800" max="3046" width="9.140625" style="11"/>
    <col min="3047" max="3047" width="13.140625" style="11" customWidth="1"/>
    <col min="3048" max="3048" width="65.42578125" style="11" customWidth="1"/>
    <col min="3049" max="3050" width="9.5703125" style="11" customWidth="1"/>
    <col min="3051" max="3052" width="15.7109375" style="11" customWidth="1"/>
    <col min="3053" max="3053" width="26.140625" style="11" customWidth="1"/>
    <col min="3054" max="3054" width="15.7109375" style="11" customWidth="1"/>
    <col min="3055" max="3055" width="16.42578125" style="11" customWidth="1"/>
    <col min="3056" max="3302" width="9.140625" style="11"/>
    <col min="3303" max="3303" width="13.140625" style="11" customWidth="1"/>
    <col min="3304" max="3304" width="65.42578125" style="11" customWidth="1"/>
    <col min="3305" max="3306" width="9.5703125" style="11" customWidth="1"/>
    <col min="3307" max="3308" width="15.7109375" style="11" customWidth="1"/>
    <col min="3309" max="3309" width="26.140625" style="11" customWidth="1"/>
    <col min="3310" max="3310" width="15.7109375" style="11" customWidth="1"/>
    <col min="3311" max="3311" width="16.42578125" style="11" customWidth="1"/>
    <col min="3312" max="3558" width="9.140625" style="11"/>
    <col min="3559" max="3559" width="13.140625" style="11" customWidth="1"/>
    <col min="3560" max="3560" width="65.42578125" style="11" customWidth="1"/>
    <col min="3561" max="3562" width="9.5703125" style="11" customWidth="1"/>
    <col min="3563" max="3564" width="15.7109375" style="11" customWidth="1"/>
    <col min="3565" max="3565" width="26.140625" style="11" customWidth="1"/>
    <col min="3566" max="3566" width="15.7109375" style="11" customWidth="1"/>
    <col min="3567" max="3567" width="16.42578125" style="11" customWidth="1"/>
    <col min="3568" max="3814" width="9.140625" style="11"/>
    <col min="3815" max="3815" width="13.140625" style="11" customWidth="1"/>
    <col min="3816" max="3816" width="65.42578125" style="11" customWidth="1"/>
    <col min="3817" max="3818" width="9.5703125" style="11" customWidth="1"/>
    <col min="3819" max="3820" width="15.7109375" style="11" customWidth="1"/>
    <col min="3821" max="3821" width="26.140625" style="11" customWidth="1"/>
    <col min="3822" max="3822" width="15.7109375" style="11" customWidth="1"/>
    <col min="3823" max="3823" width="16.42578125" style="11" customWidth="1"/>
    <col min="3824" max="4070" width="9.140625" style="11"/>
    <col min="4071" max="4071" width="13.140625" style="11" customWidth="1"/>
    <col min="4072" max="4072" width="65.42578125" style="11" customWidth="1"/>
    <col min="4073" max="4074" width="9.5703125" style="11" customWidth="1"/>
    <col min="4075" max="4076" width="15.7109375" style="11" customWidth="1"/>
    <col min="4077" max="4077" width="26.140625" style="11" customWidth="1"/>
    <col min="4078" max="4078" width="15.7109375" style="11" customWidth="1"/>
    <col min="4079" max="4079" width="16.42578125" style="11" customWidth="1"/>
    <col min="4080" max="4326" width="9.140625" style="11"/>
    <col min="4327" max="4327" width="13.140625" style="11" customWidth="1"/>
    <col min="4328" max="4328" width="65.42578125" style="11" customWidth="1"/>
    <col min="4329" max="4330" width="9.5703125" style="11" customWidth="1"/>
    <col min="4331" max="4332" width="15.7109375" style="11" customWidth="1"/>
    <col min="4333" max="4333" width="26.140625" style="11" customWidth="1"/>
    <col min="4334" max="4334" width="15.7109375" style="11" customWidth="1"/>
    <col min="4335" max="4335" width="16.42578125" style="11" customWidth="1"/>
    <col min="4336" max="4582" width="9.140625" style="11"/>
    <col min="4583" max="4583" width="13.140625" style="11" customWidth="1"/>
    <col min="4584" max="4584" width="65.42578125" style="11" customWidth="1"/>
    <col min="4585" max="4586" width="9.5703125" style="11" customWidth="1"/>
    <col min="4587" max="4588" width="15.7109375" style="11" customWidth="1"/>
    <col min="4589" max="4589" width="26.140625" style="11" customWidth="1"/>
    <col min="4590" max="4590" width="15.7109375" style="11" customWidth="1"/>
    <col min="4591" max="4591" width="16.42578125" style="11" customWidth="1"/>
    <col min="4592" max="4838" width="9.140625" style="11"/>
    <col min="4839" max="4839" width="13.140625" style="11" customWidth="1"/>
    <col min="4840" max="4840" width="65.42578125" style="11" customWidth="1"/>
    <col min="4841" max="4842" width="9.5703125" style="11" customWidth="1"/>
    <col min="4843" max="4844" width="15.7109375" style="11" customWidth="1"/>
    <col min="4845" max="4845" width="26.140625" style="11" customWidth="1"/>
    <col min="4846" max="4846" width="15.7109375" style="11" customWidth="1"/>
    <col min="4847" max="4847" width="16.42578125" style="11" customWidth="1"/>
    <col min="4848" max="5094" width="9.140625" style="11"/>
    <col min="5095" max="5095" width="13.140625" style="11" customWidth="1"/>
    <col min="5096" max="5096" width="65.42578125" style="11" customWidth="1"/>
    <col min="5097" max="5098" width="9.5703125" style="11" customWidth="1"/>
    <col min="5099" max="5100" width="15.7109375" style="11" customWidth="1"/>
    <col min="5101" max="5101" width="26.140625" style="11" customWidth="1"/>
    <col min="5102" max="5102" width="15.7109375" style="11" customWidth="1"/>
    <col min="5103" max="5103" width="16.42578125" style="11" customWidth="1"/>
    <col min="5104" max="5350" width="9.140625" style="11"/>
    <col min="5351" max="5351" width="13.140625" style="11" customWidth="1"/>
    <col min="5352" max="5352" width="65.42578125" style="11" customWidth="1"/>
    <col min="5353" max="5354" width="9.5703125" style="11" customWidth="1"/>
    <col min="5355" max="5356" width="15.7109375" style="11" customWidth="1"/>
    <col min="5357" max="5357" width="26.140625" style="11" customWidth="1"/>
    <col min="5358" max="5358" width="15.7109375" style="11" customWidth="1"/>
    <col min="5359" max="5359" width="16.42578125" style="11" customWidth="1"/>
    <col min="5360" max="5606" width="9.140625" style="11"/>
    <col min="5607" max="5607" width="13.140625" style="11" customWidth="1"/>
    <col min="5608" max="5608" width="65.42578125" style="11" customWidth="1"/>
    <col min="5609" max="5610" width="9.5703125" style="11" customWidth="1"/>
    <col min="5611" max="5612" width="15.7109375" style="11" customWidth="1"/>
    <col min="5613" max="5613" width="26.140625" style="11" customWidth="1"/>
    <col min="5614" max="5614" width="15.7109375" style="11" customWidth="1"/>
    <col min="5615" max="5615" width="16.42578125" style="11" customWidth="1"/>
    <col min="5616" max="5862" width="9.140625" style="11"/>
    <col min="5863" max="5863" width="13.140625" style="11" customWidth="1"/>
    <col min="5864" max="5864" width="65.42578125" style="11" customWidth="1"/>
    <col min="5865" max="5866" width="9.5703125" style="11" customWidth="1"/>
    <col min="5867" max="5868" width="15.7109375" style="11" customWidth="1"/>
    <col min="5869" max="5869" width="26.140625" style="11" customWidth="1"/>
    <col min="5870" max="5870" width="15.7109375" style="11" customWidth="1"/>
    <col min="5871" max="5871" width="16.42578125" style="11" customWidth="1"/>
    <col min="5872" max="6118" width="9.140625" style="11"/>
    <col min="6119" max="6119" width="13.140625" style="11" customWidth="1"/>
    <col min="6120" max="6120" width="65.42578125" style="11" customWidth="1"/>
    <col min="6121" max="6122" width="9.5703125" style="11" customWidth="1"/>
    <col min="6123" max="6124" width="15.7109375" style="11" customWidth="1"/>
    <col min="6125" max="6125" width="26.140625" style="11" customWidth="1"/>
    <col min="6126" max="6126" width="15.7109375" style="11" customWidth="1"/>
    <col min="6127" max="6127" width="16.42578125" style="11" customWidth="1"/>
    <col min="6128" max="6374" width="9.140625" style="11"/>
    <col min="6375" max="6375" width="13.140625" style="11" customWidth="1"/>
    <col min="6376" max="6376" width="65.42578125" style="11" customWidth="1"/>
    <col min="6377" max="6378" width="9.5703125" style="11" customWidth="1"/>
    <col min="6379" max="6380" width="15.7109375" style="11" customWidth="1"/>
    <col min="6381" max="6381" width="26.140625" style="11" customWidth="1"/>
    <col min="6382" max="6382" width="15.7109375" style="11" customWidth="1"/>
    <col min="6383" max="6383" width="16.42578125" style="11" customWidth="1"/>
    <col min="6384" max="6630" width="9.140625" style="11"/>
    <col min="6631" max="6631" width="13.140625" style="11" customWidth="1"/>
    <col min="6632" max="6632" width="65.42578125" style="11" customWidth="1"/>
    <col min="6633" max="6634" width="9.5703125" style="11" customWidth="1"/>
    <col min="6635" max="6636" width="15.7109375" style="11" customWidth="1"/>
    <col min="6637" max="6637" width="26.140625" style="11" customWidth="1"/>
    <col min="6638" max="6638" width="15.7109375" style="11" customWidth="1"/>
    <col min="6639" max="6639" width="16.42578125" style="11" customWidth="1"/>
    <col min="6640" max="6886" width="9.140625" style="11"/>
    <col min="6887" max="6887" width="13.140625" style="11" customWidth="1"/>
    <col min="6888" max="6888" width="65.42578125" style="11" customWidth="1"/>
    <col min="6889" max="6890" width="9.5703125" style="11" customWidth="1"/>
    <col min="6891" max="6892" width="15.7109375" style="11" customWidth="1"/>
    <col min="6893" max="6893" width="26.140625" style="11" customWidth="1"/>
    <col min="6894" max="6894" width="15.7109375" style="11" customWidth="1"/>
    <col min="6895" max="6895" width="16.42578125" style="11" customWidth="1"/>
    <col min="6896" max="7142" width="9.140625" style="11"/>
    <col min="7143" max="7143" width="13.140625" style="11" customWidth="1"/>
    <col min="7144" max="7144" width="65.42578125" style="11" customWidth="1"/>
    <col min="7145" max="7146" width="9.5703125" style="11" customWidth="1"/>
    <col min="7147" max="7148" width="15.7109375" style="11" customWidth="1"/>
    <col min="7149" max="7149" width="26.140625" style="11" customWidth="1"/>
    <col min="7150" max="7150" width="15.7109375" style="11" customWidth="1"/>
    <col min="7151" max="7151" width="16.42578125" style="11" customWidth="1"/>
    <col min="7152" max="7398" width="9.140625" style="11"/>
    <col min="7399" max="7399" width="13.140625" style="11" customWidth="1"/>
    <col min="7400" max="7400" width="65.42578125" style="11" customWidth="1"/>
    <col min="7401" max="7402" width="9.5703125" style="11" customWidth="1"/>
    <col min="7403" max="7404" width="15.7109375" style="11" customWidth="1"/>
    <col min="7405" max="7405" width="26.140625" style="11" customWidth="1"/>
    <col min="7406" max="7406" width="15.7109375" style="11" customWidth="1"/>
    <col min="7407" max="7407" width="16.42578125" style="11" customWidth="1"/>
    <col min="7408" max="7654" width="9.140625" style="11"/>
    <col min="7655" max="7655" width="13.140625" style="11" customWidth="1"/>
    <col min="7656" max="7656" width="65.42578125" style="11" customWidth="1"/>
    <col min="7657" max="7658" width="9.5703125" style="11" customWidth="1"/>
    <col min="7659" max="7660" width="15.7109375" style="11" customWidth="1"/>
    <col min="7661" max="7661" width="26.140625" style="11" customWidth="1"/>
    <col min="7662" max="7662" width="15.7109375" style="11" customWidth="1"/>
    <col min="7663" max="7663" width="16.42578125" style="11" customWidth="1"/>
    <col min="7664" max="7910" width="9.140625" style="11"/>
    <col min="7911" max="7911" width="13.140625" style="11" customWidth="1"/>
    <col min="7912" max="7912" width="65.42578125" style="11" customWidth="1"/>
    <col min="7913" max="7914" width="9.5703125" style="11" customWidth="1"/>
    <col min="7915" max="7916" width="15.7109375" style="11" customWidth="1"/>
    <col min="7917" max="7917" width="26.140625" style="11" customWidth="1"/>
    <col min="7918" max="7918" width="15.7109375" style="11" customWidth="1"/>
    <col min="7919" max="7919" width="16.42578125" style="11" customWidth="1"/>
    <col min="7920" max="8166" width="9.140625" style="11"/>
    <col min="8167" max="8167" width="13.140625" style="11" customWidth="1"/>
    <col min="8168" max="8168" width="65.42578125" style="11" customWidth="1"/>
    <col min="8169" max="8170" width="9.5703125" style="11" customWidth="1"/>
    <col min="8171" max="8172" width="15.7109375" style="11" customWidth="1"/>
    <col min="8173" max="8173" width="26.140625" style="11" customWidth="1"/>
    <col min="8174" max="8174" width="15.7109375" style="11" customWidth="1"/>
    <col min="8175" max="8175" width="16.42578125" style="11" customWidth="1"/>
    <col min="8176" max="8422" width="9.140625" style="11"/>
    <col min="8423" max="8423" width="13.140625" style="11" customWidth="1"/>
    <col min="8424" max="8424" width="65.42578125" style="11" customWidth="1"/>
    <col min="8425" max="8426" width="9.5703125" style="11" customWidth="1"/>
    <col min="8427" max="8428" width="15.7109375" style="11" customWidth="1"/>
    <col min="8429" max="8429" width="26.140625" style="11" customWidth="1"/>
    <col min="8430" max="8430" width="15.7109375" style="11" customWidth="1"/>
    <col min="8431" max="8431" width="16.42578125" style="11" customWidth="1"/>
    <col min="8432" max="8678" width="9.140625" style="11"/>
    <col min="8679" max="8679" width="13.140625" style="11" customWidth="1"/>
    <col min="8680" max="8680" width="65.42578125" style="11" customWidth="1"/>
    <col min="8681" max="8682" width="9.5703125" style="11" customWidth="1"/>
    <col min="8683" max="8684" width="15.7109375" style="11" customWidth="1"/>
    <col min="8685" max="8685" width="26.140625" style="11" customWidth="1"/>
    <col min="8686" max="8686" width="15.7109375" style="11" customWidth="1"/>
    <col min="8687" max="8687" width="16.42578125" style="11" customWidth="1"/>
    <col min="8688" max="8934" width="9.140625" style="11"/>
    <col min="8935" max="8935" width="13.140625" style="11" customWidth="1"/>
    <col min="8936" max="8936" width="65.42578125" style="11" customWidth="1"/>
    <col min="8937" max="8938" width="9.5703125" style="11" customWidth="1"/>
    <col min="8939" max="8940" width="15.7109375" style="11" customWidth="1"/>
    <col min="8941" max="8941" width="26.140625" style="11" customWidth="1"/>
    <col min="8942" max="8942" width="15.7109375" style="11" customWidth="1"/>
    <col min="8943" max="8943" width="16.42578125" style="11" customWidth="1"/>
    <col min="8944" max="9190" width="9.140625" style="11"/>
    <col min="9191" max="9191" width="13.140625" style="11" customWidth="1"/>
    <col min="9192" max="9192" width="65.42578125" style="11" customWidth="1"/>
    <col min="9193" max="9194" width="9.5703125" style="11" customWidth="1"/>
    <col min="9195" max="9196" width="15.7109375" style="11" customWidth="1"/>
    <col min="9197" max="9197" width="26.140625" style="11" customWidth="1"/>
    <col min="9198" max="9198" width="15.7109375" style="11" customWidth="1"/>
    <col min="9199" max="9199" width="16.42578125" style="11" customWidth="1"/>
    <col min="9200" max="9446" width="9.140625" style="11"/>
    <col min="9447" max="9447" width="13.140625" style="11" customWidth="1"/>
    <col min="9448" max="9448" width="65.42578125" style="11" customWidth="1"/>
    <col min="9449" max="9450" width="9.5703125" style="11" customWidth="1"/>
    <col min="9451" max="9452" width="15.7109375" style="11" customWidth="1"/>
    <col min="9453" max="9453" width="26.140625" style="11" customWidth="1"/>
    <col min="9454" max="9454" width="15.7109375" style="11" customWidth="1"/>
    <col min="9455" max="9455" width="16.42578125" style="11" customWidth="1"/>
    <col min="9456" max="9702" width="9.140625" style="11"/>
    <col min="9703" max="9703" width="13.140625" style="11" customWidth="1"/>
    <col min="9704" max="9704" width="65.42578125" style="11" customWidth="1"/>
    <col min="9705" max="9706" width="9.5703125" style="11" customWidth="1"/>
    <col min="9707" max="9708" width="15.7109375" style="11" customWidth="1"/>
    <col min="9709" max="9709" width="26.140625" style="11" customWidth="1"/>
    <col min="9710" max="9710" width="15.7109375" style="11" customWidth="1"/>
    <col min="9711" max="9711" width="16.42578125" style="11" customWidth="1"/>
    <col min="9712" max="9958" width="9.140625" style="11"/>
    <col min="9959" max="9959" width="13.140625" style="11" customWidth="1"/>
    <col min="9960" max="9960" width="65.42578125" style="11" customWidth="1"/>
    <col min="9961" max="9962" width="9.5703125" style="11" customWidth="1"/>
    <col min="9963" max="9964" width="15.7109375" style="11" customWidth="1"/>
    <col min="9965" max="9965" width="26.140625" style="11" customWidth="1"/>
    <col min="9966" max="9966" width="15.7109375" style="11" customWidth="1"/>
    <col min="9967" max="9967" width="16.42578125" style="11" customWidth="1"/>
    <col min="9968" max="10214" width="9.140625" style="11"/>
    <col min="10215" max="10215" width="13.140625" style="11" customWidth="1"/>
    <col min="10216" max="10216" width="65.42578125" style="11" customWidth="1"/>
    <col min="10217" max="10218" width="9.5703125" style="11" customWidth="1"/>
    <col min="10219" max="10220" width="15.7109375" style="11" customWidth="1"/>
    <col min="10221" max="10221" width="26.140625" style="11" customWidth="1"/>
    <col min="10222" max="10222" width="15.7109375" style="11" customWidth="1"/>
    <col min="10223" max="10223" width="16.42578125" style="11" customWidth="1"/>
    <col min="10224" max="10470" width="9.140625" style="11"/>
    <col min="10471" max="10471" width="13.140625" style="11" customWidth="1"/>
    <col min="10472" max="10472" width="65.42578125" style="11" customWidth="1"/>
    <col min="10473" max="10474" width="9.5703125" style="11" customWidth="1"/>
    <col min="10475" max="10476" width="15.7109375" style="11" customWidth="1"/>
    <col min="10477" max="10477" width="26.140625" style="11" customWidth="1"/>
    <col min="10478" max="10478" width="15.7109375" style="11" customWidth="1"/>
    <col min="10479" max="10479" width="16.42578125" style="11" customWidth="1"/>
    <col min="10480" max="10726" width="9.140625" style="11"/>
    <col min="10727" max="10727" width="13.140625" style="11" customWidth="1"/>
    <col min="10728" max="10728" width="65.42578125" style="11" customWidth="1"/>
    <col min="10729" max="10730" width="9.5703125" style="11" customWidth="1"/>
    <col min="10731" max="10732" width="15.7109375" style="11" customWidth="1"/>
    <col min="10733" max="10733" width="26.140625" style="11" customWidth="1"/>
    <col min="10734" max="10734" width="15.7109375" style="11" customWidth="1"/>
    <col min="10735" max="10735" width="16.42578125" style="11" customWidth="1"/>
    <col min="10736" max="10982" width="9.140625" style="11"/>
    <col min="10983" max="10983" width="13.140625" style="11" customWidth="1"/>
    <col min="10984" max="10984" width="65.42578125" style="11" customWidth="1"/>
    <col min="10985" max="10986" width="9.5703125" style="11" customWidth="1"/>
    <col min="10987" max="10988" width="15.7109375" style="11" customWidth="1"/>
    <col min="10989" max="10989" width="26.140625" style="11" customWidth="1"/>
    <col min="10990" max="10990" width="15.7109375" style="11" customWidth="1"/>
    <col min="10991" max="10991" width="16.42578125" style="11" customWidth="1"/>
    <col min="10992" max="11238" width="9.140625" style="11"/>
    <col min="11239" max="11239" width="13.140625" style="11" customWidth="1"/>
    <col min="11240" max="11240" width="65.42578125" style="11" customWidth="1"/>
    <col min="11241" max="11242" width="9.5703125" style="11" customWidth="1"/>
    <col min="11243" max="11244" width="15.7109375" style="11" customWidth="1"/>
    <col min="11245" max="11245" width="26.140625" style="11" customWidth="1"/>
    <col min="11246" max="11246" width="15.7109375" style="11" customWidth="1"/>
    <col min="11247" max="11247" width="16.42578125" style="11" customWidth="1"/>
    <col min="11248" max="11494" width="9.140625" style="11"/>
    <col min="11495" max="11495" width="13.140625" style="11" customWidth="1"/>
    <col min="11496" max="11496" width="65.42578125" style="11" customWidth="1"/>
    <col min="11497" max="11498" width="9.5703125" style="11" customWidth="1"/>
    <col min="11499" max="11500" width="15.7109375" style="11" customWidth="1"/>
    <col min="11501" max="11501" width="26.140625" style="11" customWidth="1"/>
    <col min="11502" max="11502" width="15.7109375" style="11" customWidth="1"/>
    <col min="11503" max="11503" width="16.42578125" style="11" customWidth="1"/>
    <col min="11504" max="11750" width="9.140625" style="11"/>
    <col min="11751" max="11751" width="13.140625" style="11" customWidth="1"/>
    <col min="11752" max="11752" width="65.42578125" style="11" customWidth="1"/>
    <col min="11753" max="11754" width="9.5703125" style="11" customWidth="1"/>
    <col min="11755" max="11756" width="15.7109375" style="11" customWidth="1"/>
    <col min="11757" max="11757" width="26.140625" style="11" customWidth="1"/>
    <col min="11758" max="11758" width="15.7109375" style="11" customWidth="1"/>
    <col min="11759" max="11759" width="16.42578125" style="11" customWidth="1"/>
    <col min="11760" max="12006" width="9.140625" style="11"/>
    <col min="12007" max="12007" width="13.140625" style="11" customWidth="1"/>
    <col min="12008" max="12008" width="65.42578125" style="11" customWidth="1"/>
    <col min="12009" max="12010" width="9.5703125" style="11" customWidth="1"/>
    <col min="12011" max="12012" width="15.7109375" style="11" customWidth="1"/>
    <col min="12013" max="12013" width="26.140625" style="11" customWidth="1"/>
    <col min="12014" max="12014" width="15.7109375" style="11" customWidth="1"/>
    <col min="12015" max="12015" width="16.42578125" style="11" customWidth="1"/>
    <col min="12016" max="12262" width="9.140625" style="11"/>
    <col min="12263" max="12263" width="13.140625" style="11" customWidth="1"/>
    <col min="12264" max="12264" width="65.42578125" style="11" customWidth="1"/>
    <col min="12265" max="12266" width="9.5703125" style="11" customWidth="1"/>
    <col min="12267" max="12268" width="15.7109375" style="11" customWidth="1"/>
    <col min="12269" max="12269" width="26.140625" style="11" customWidth="1"/>
    <col min="12270" max="12270" width="15.7109375" style="11" customWidth="1"/>
    <col min="12271" max="12271" width="16.42578125" style="11" customWidth="1"/>
    <col min="12272" max="12518" width="9.140625" style="11"/>
    <col min="12519" max="12519" width="13.140625" style="11" customWidth="1"/>
    <col min="12520" max="12520" width="65.42578125" style="11" customWidth="1"/>
    <col min="12521" max="12522" width="9.5703125" style="11" customWidth="1"/>
    <col min="12523" max="12524" width="15.7109375" style="11" customWidth="1"/>
    <col min="12525" max="12525" width="26.140625" style="11" customWidth="1"/>
    <col min="12526" max="12526" width="15.7109375" style="11" customWidth="1"/>
    <col min="12527" max="12527" width="16.42578125" style="11" customWidth="1"/>
    <col min="12528" max="12774" width="9.140625" style="11"/>
    <col min="12775" max="12775" width="13.140625" style="11" customWidth="1"/>
    <col min="12776" max="12776" width="65.42578125" style="11" customWidth="1"/>
    <col min="12777" max="12778" width="9.5703125" style="11" customWidth="1"/>
    <col min="12779" max="12780" width="15.7109375" style="11" customWidth="1"/>
    <col min="12781" max="12781" width="26.140625" style="11" customWidth="1"/>
    <col min="12782" max="12782" width="15.7109375" style="11" customWidth="1"/>
    <col min="12783" max="12783" width="16.42578125" style="11" customWidth="1"/>
    <col min="12784" max="13030" width="9.140625" style="11"/>
    <col min="13031" max="13031" width="13.140625" style="11" customWidth="1"/>
    <col min="13032" max="13032" width="65.42578125" style="11" customWidth="1"/>
    <col min="13033" max="13034" width="9.5703125" style="11" customWidth="1"/>
    <col min="13035" max="13036" width="15.7109375" style="11" customWidth="1"/>
    <col min="13037" max="13037" width="26.140625" style="11" customWidth="1"/>
    <col min="13038" max="13038" width="15.7109375" style="11" customWidth="1"/>
    <col min="13039" max="13039" width="16.42578125" style="11" customWidth="1"/>
    <col min="13040" max="13286" width="9.140625" style="11"/>
    <col min="13287" max="13287" width="13.140625" style="11" customWidth="1"/>
    <col min="13288" max="13288" width="65.42578125" style="11" customWidth="1"/>
    <col min="13289" max="13290" width="9.5703125" style="11" customWidth="1"/>
    <col min="13291" max="13292" width="15.7109375" style="11" customWidth="1"/>
    <col min="13293" max="13293" width="26.140625" style="11" customWidth="1"/>
    <col min="13294" max="13294" width="15.7109375" style="11" customWidth="1"/>
    <col min="13295" max="13295" width="16.42578125" style="11" customWidth="1"/>
    <col min="13296" max="13542" width="9.140625" style="11"/>
    <col min="13543" max="13543" width="13.140625" style="11" customWidth="1"/>
    <col min="13544" max="13544" width="65.42578125" style="11" customWidth="1"/>
    <col min="13545" max="13546" width="9.5703125" style="11" customWidth="1"/>
    <col min="13547" max="13548" width="15.7109375" style="11" customWidth="1"/>
    <col min="13549" max="13549" width="26.140625" style="11" customWidth="1"/>
    <col min="13550" max="13550" width="15.7109375" style="11" customWidth="1"/>
    <col min="13551" max="13551" width="16.42578125" style="11" customWidth="1"/>
    <col min="13552" max="13798" width="9.140625" style="11"/>
    <col min="13799" max="13799" width="13.140625" style="11" customWidth="1"/>
    <col min="13800" max="13800" width="65.42578125" style="11" customWidth="1"/>
    <col min="13801" max="13802" width="9.5703125" style="11" customWidth="1"/>
    <col min="13803" max="13804" width="15.7109375" style="11" customWidth="1"/>
    <col min="13805" max="13805" width="26.140625" style="11" customWidth="1"/>
    <col min="13806" max="13806" width="15.7109375" style="11" customWidth="1"/>
    <col min="13807" max="13807" width="16.42578125" style="11" customWidth="1"/>
    <col min="13808" max="14054" width="9.140625" style="11"/>
    <col min="14055" max="14055" width="13.140625" style="11" customWidth="1"/>
    <col min="14056" max="14056" width="65.42578125" style="11" customWidth="1"/>
    <col min="14057" max="14058" width="9.5703125" style="11" customWidth="1"/>
    <col min="14059" max="14060" width="15.7109375" style="11" customWidth="1"/>
    <col min="14061" max="14061" width="26.140625" style="11" customWidth="1"/>
    <col min="14062" max="14062" width="15.7109375" style="11" customWidth="1"/>
    <col min="14063" max="14063" width="16.42578125" style="11" customWidth="1"/>
    <col min="14064" max="14310" width="9.140625" style="11"/>
    <col min="14311" max="14311" width="13.140625" style="11" customWidth="1"/>
    <col min="14312" max="14312" width="65.42578125" style="11" customWidth="1"/>
    <col min="14313" max="14314" width="9.5703125" style="11" customWidth="1"/>
    <col min="14315" max="14316" width="15.7109375" style="11" customWidth="1"/>
    <col min="14317" max="14317" width="26.140625" style="11" customWidth="1"/>
    <col min="14318" max="14318" width="15.7109375" style="11" customWidth="1"/>
    <col min="14319" max="14319" width="16.42578125" style="11" customWidth="1"/>
    <col min="14320" max="14566" width="9.140625" style="11"/>
    <col min="14567" max="14567" width="13.140625" style="11" customWidth="1"/>
    <col min="14568" max="14568" width="65.42578125" style="11" customWidth="1"/>
    <col min="14569" max="14570" width="9.5703125" style="11" customWidth="1"/>
    <col min="14571" max="14572" width="15.7109375" style="11" customWidth="1"/>
    <col min="14573" max="14573" width="26.140625" style="11" customWidth="1"/>
    <col min="14574" max="14574" width="15.7109375" style="11" customWidth="1"/>
    <col min="14575" max="14575" width="16.42578125" style="11" customWidth="1"/>
    <col min="14576" max="14822" width="9.140625" style="11"/>
    <col min="14823" max="14823" width="13.140625" style="11" customWidth="1"/>
    <col min="14824" max="14824" width="65.42578125" style="11" customWidth="1"/>
    <col min="14825" max="14826" width="9.5703125" style="11" customWidth="1"/>
    <col min="14827" max="14828" width="15.7109375" style="11" customWidth="1"/>
    <col min="14829" max="14829" width="26.140625" style="11" customWidth="1"/>
    <col min="14830" max="14830" width="15.7109375" style="11" customWidth="1"/>
    <col min="14831" max="14831" width="16.42578125" style="11" customWidth="1"/>
    <col min="14832" max="15078" width="9.140625" style="11"/>
    <col min="15079" max="15079" width="13.140625" style="11" customWidth="1"/>
    <col min="15080" max="15080" width="65.42578125" style="11" customWidth="1"/>
    <col min="15081" max="15082" width="9.5703125" style="11" customWidth="1"/>
    <col min="15083" max="15084" width="15.7109375" style="11" customWidth="1"/>
    <col min="15085" max="15085" width="26.140625" style="11" customWidth="1"/>
    <col min="15086" max="15086" width="15.7109375" style="11" customWidth="1"/>
    <col min="15087" max="15087" width="16.42578125" style="11" customWidth="1"/>
    <col min="15088" max="15334" width="9.140625" style="11"/>
    <col min="15335" max="15335" width="13.140625" style="11" customWidth="1"/>
    <col min="15336" max="15336" width="65.42578125" style="11" customWidth="1"/>
    <col min="15337" max="15338" width="9.5703125" style="11" customWidth="1"/>
    <col min="15339" max="15340" width="15.7109375" style="11" customWidth="1"/>
    <col min="15341" max="15341" width="26.140625" style="11" customWidth="1"/>
    <col min="15342" max="15342" width="15.7109375" style="11" customWidth="1"/>
    <col min="15343" max="15343" width="16.42578125" style="11" customWidth="1"/>
    <col min="15344" max="15590" width="9.140625" style="11"/>
    <col min="15591" max="15591" width="13.140625" style="11" customWidth="1"/>
    <col min="15592" max="15592" width="65.42578125" style="11" customWidth="1"/>
    <col min="15593" max="15594" width="9.5703125" style="11" customWidth="1"/>
    <col min="15595" max="15596" width="15.7109375" style="11" customWidth="1"/>
    <col min="15597" max="15597" width="26.140625" style="11" customWidth="1"/>
    <col min="15598" max="15598" width="15.7109375" style="11" customWidth="1"/>
    <col min="15599" max="15599" width="16.42578125" style="11" customWidth="1"/>
    <col min="15600" max="15846" width="9.140625" style="11"/>
    <col min="15847" max="15847" width="13.140625" style="11" customWidth="1"/>
    <col min="15848" max="15848" width="65.42578125" style="11" customWidth="1"/>
    <col min="15849" max="15850" width="9.5703125" style="11" customWidth="1"/>
    <col min="15851" max="15852" width="15.7109375" style="11" customWidth="1"/>
    <col min="15853" max="15853" width="26.140625" style="11" customWidth="1"/>
    <col min="15854" max="15854" width="15.7109375" style="11" customWidth="1"/>
    <col min="15855" max="15855" width="16.42578125" style="11" customWidth="1"/>
    <col min="15856" max="16102" width="9.140625" style="11"/>
    <col min="16103" max="16103" width="13.140625" style="11" customWidth="1"/>
    <col min="16104" max="16104" width="65.42578125" style="11" customWidth="1"/>
    <col min="16105" max="16106" width="9.5703125" style="11" customWidth="1"/>
    <col min="16107" max="16108" width="15.7109375" style="11" customWidth="1"/>
    <col min="16109" max="16109" width="26.140625" style="11" customWidth="1"/>
    <col min="16110" max="16110" width="15.7109375" style="11" customWidth="1"/>
    <col min="16111" max="16111" width="16.42578125" style="11" customWidth="1"/>
    <col min="16112" max="16351" width="9.140625" style="11"/>
    <col min="16352" max="16380" width="9.140625" style="11" customWidth="1"/>
    <col min="16381" max="16384" width="9.140625" style="11"/>
  </cols>
  <sheetData>
    <row r="1" spans="1:15" ht="17.25" customHeight="1" x14ac:dyDescent="0.25">
      <c r="B1" s="92"/>
      <c r="C1" s="92"/>
      <c r="D1" s="91"/>
      <c r="E1" s="93"/>
      <c r="F1" s="94" t="s">
        <v>6547</v>
      </c>
      <c r="G1" s="95"/>
      <c r="H1" s="96"/>
      <c r="I1" s="97"/>
      <c r="J1" s="97"/>
      <c r="K1" s="97"/>
      <c r="L1" s="95"/>
      <c r="M1" s="95"/>
    </row>
    <row r="2" spans="1:15" ht="15.75" customHeight="1" x14ac:dyDescent="0.25">
      <c r="B2" s="255" t="s">
        <v>6549</v>
      </c>
      <c r="C2" s="255"/>
      <c r="D2" s="255"/>
      <c r="E2" s="255"/>
      <c r="F2" s="99" t="s">
        <v>34</v>
      </c>
      <c r="G2" s="100" t="s">
        <v>6677</v>
      </c>
      <c r="H2" s="101"/>
      <c r="I2" s="102"/>
      <c r="J2" s="102" t="s">
        <v>106</v>
      </c>
      <c r="K2" s="103">
        <f>BDI!$F$20</f>
        <v>0.22</v>
      </c>
    </row>
    <row r="3" spans="1:15" ht="15.75" customHeight="1" x14ac:dyDescent="0.25">
      <c r="B3" s="249" t="s">
        <v>6576</v>
      </c>
      <c r="C3" s="249"/>
      <c r="D3" s="249"/>
      <c r="E3" s="249"/>
      <c r="F3" s="106" t="s">
        <v>54</v>
      </c>
      <c r="G3" s="100" t="s">
        <v>6548</v>
      </c>
      <c r="H3" s="107"/>
      <c r="I3" s="102"/>
      <c r="J3" s="102" t="s">
        <v>6678</v>
      </c>
      <c r="K3" s="103">
        <f>'[5]BDI DIF.'!$F$20</f>
        <v>0.15</v>
      </c>
      <c r="L3" s="102"/>
      <c r="M3" s="103"/>
    </row>
    <row r="4" spans="1:15" ht="16.5" customHeight="1" x14ac:dyDescent="0.25">
      <c r="B4" s="249" t="s">
        <v>6550</v>
      </c>
      <c r="C4" s="249"/>
      <c r="D4" s="249"/>
      <c r="E4" s="249"/>
      <c r="F4" s="106"/>
      <c r="G4" s="100"/>
      <c r="H4" s="107"/>
      <c r="I4" s="102"/>
      <c r="J4" s="102"/>
      <c r="K4" s="108"/>
      <c r="L4" s="102"/>
      <c r="M4" s="103"/>
    </row>
    <row r="5" spans="1:15" ht="12" thickBot="1" x14ac:dyDescent="0.3">
      <c r="B5" s="109"/>
      <c r="C5" s="109"/>
      <c r="D5" s="106"/>
      <c r="E5" s="106"/>
      <c r="F5" s="106"/>
      <c r="G5" s="110"/>
      <c r="H5" s="107"/>
      <c r="I5" s="102"/>
      <c r="J5" s="102"/>
      <c r="K5" s="108"/>
      <c r="L5" s="102"/>
      <c r="M5" s="103"/>
      <c r="N5" s="111"/>
      <c r="O5" s="14"/>
    </row>
    <row r="6" spans="1:15" ht="12" thickBot="1" x14ac:dyDescent="0.3">
      <c r="B6" s="256" t="s">
        <v>140</v>
      </c>
      <c r="C6" s="257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112"/>
      <c r="O6" s="65"/>
    </row>
    <row r="7" spans="1:15" ht="12" thickBot="1" x14ac:dyDescent="0.3">
      <c r="B7" s="113"/>
      <c r="C7" s="113"/>
      <c r="D7" s="113"/>
      <c r="E7" s="113"/>
      <c r="F7" s="113"/>
      <c r="G7" s="113"/>
      <c r="H7" s="114"/>
      <c r="I7" s="113"/>
      <c r="J7" s="113"/>
      <c r="K7" s="113"/>
      <c r="L7" s="113"/>
      <c r="M7" s="113"/>
    </row>
    <row r="8" spans="1:15" ht="25.5" customHeight="1" thickBot="1" x14ac:dyDescent="0.3">
      <c r="B8" s="262" t="s">
        <v>6577</v>
      </c>
      <c r="C8" s="259"/>
      <c r="D8" s="259"/>
      <c r="E8" s="259"/>
      <c r="F8" s="158" t="s">
        <v>128</v>
      </c>
      <c r="G8" s="119">
        <v>188.55</v>
      </c>
      <c r="H8" s="119"/>
      <c r="I8" s="259" t="s">
        <v>131</v>
      </c>
      <c r="J8" s="259"/>
      <c r="K8" s="119">
        <f>G8*13.717316</f>
        <v>2586.3999318000001</v>
      </c>
      <c r="L8" s="120"/>
      <c r="M8" s="121"/>
    </row>
    <row r="9" spans="1:15" ht="24.75" customHeight="1" thickBot="1" x14ac:dyDescent="0.3">
      <c r="B9" s="262" t="s">
        <v>6574</v>
      </c>
      <c r="C9" s="259"/>
      <c r="D9" s="259"/>
      <c r="E9" s="259"/>
      <c r="F9" s="158" t="s">
        <v>128</v>
      </c>
      <c r="G9" s="119">
        <v>243.59</v>
      </c>
      <c r="H9" s="119"/>
      <c r="I9" s="259" t="s">
        <v>131</v>
      </c>
      <c r="J9" s="259"/>
      <c r="K9" s="119">
        <f>G9*6.6028162</f>
        <v>1608.379998158</v>
      </c>
      <c r="L9" s="120"/>
      <c r="M9" s="121"/>
      <c r="N9" s="240">
        <f>K8+K9</f>
        <v>4194.7799299580001</v>
      </c>
    </row>
    <row r="10" spans="1:15" x14ac:dyDescent="0.25">
      <c r="D10" s="115"/>
      <c r="E10" s="115"/>
      <c r="F10" s="115"/>
      <c r="G10" s="116"/>
      <c r="H10" s="117"/>
      <c r="I10" s="118"/>
      <c r="J10" s="118"/>
      <c r="K10" s="118"/>
      <c r="L10" s="115"/>
      <c r="M10" s="115"/>
    </row>
    <row r="11" spans="1:15" x14ac:dyDescent="0.25">
      <c r="B11" s="122" t="s">
        <v>42</v>
      </c>
      <c r="C11" s="122" t="s">
        <v>41</v>
      </c>
      <c r="D11" s="123" t="s">
        <v>38</v>
      </c>
      <c r="E11" s="124" t="s">
        <v>39</v>
      </c>
      <c r="F11" s="125" t="s">
        <v>35</v>
      </c>
      <c r="G11" s="126" t="s">
        <v>129</v>
      </c>
      <c r="H11" s="126"/>
      <c r="I11" s="127" t="s">
        <v>40</v>
      </c>
      <c r="J11" s="127" t="s">
        <v>37</v>
      </c>
      <c r="K11" s="127" t="s">
        <v>87</v>
      </c>
      <c r="L11" s="128" t="s">
        <v>44</v>
      </c>
      <c r="M11" s="124" t="s">
        <v>89</v>
      </c>
    </row>
    <row r="12" spans="1:15" x14ac:dyDescent="0.25">
      <c r="A12" s="129"/>
      <c r="B12" s="130">
        <v>1</v>
      </c>
      <c r="C12" s="250" t="s">
        <v>144</v>
      </c>
      <c r="D12" s="251"/>
      <c r="E12" s="251"/>
      <c r="F12" s="251"/>
      <c r="G12" s="251"/>
      <c r="H12" s="251"/>
      <c r="I12" s="251"/>
      <c r="J12" s="251"/>
      <c r="K12" s="251"/>
      <c r="L12" s="251"/>
      <c r="M12" s="252"/>
    </row>
    <row r="13" spans="1:15" x14ac:dyDescent="0.25">
      <c r="A13" s="129"/>
      <c r="B13" s="131" t="s">
        <v>46</v>
      </c>
      <c r="C13" s="131" t="s">
        <v>126</v>
      </c>
      <c r="D13" s="239">
        <v>5</v>
      </c>
      <c r="E13" s="133" t="s">
        <v>6664</v>
      </c>
      <c r="F13" s="134" t="s">
        <v>35</v>
      </c>
      <c r="G13" s="135" t="s">
        <v>102</v>
      </c>
      <c r="H13" s="136">
        <v>1</v>
      </c>
      <c r="I13" s="137">
        <v>2</v>
      </c>
      <c r="J13" s="138">
        <f>CPUS!H44</f>
        <v>2512.0827999999997</v>
      </c>
      <c r="K13" s="139">
        <f t="shared" ref="K13:K16" si="0">$K$2</f>
        <v>0.22</v>
      </c>
      <c r="L13" s="140">
        <f t="shared" ref="L13:L16" si="1">ROUND(J13*(1+K13),2)</f>
        <v>3064.74</v>
      </c>
      <c r="M13" s="141">
        <f t="shared" ref="M13:M16" si="2">ROUND(L13*I13,2)</f>
        <v>6129.48</v>
      </c>
    </row>
    <row r="14" spans="1:15" x14ac:dyDescent="0.25">
      <c r="A14" s="129"/>
      <c r="B14" s="131" t="s">
        <v>6585</v>
      </c>
      <c r="C14" s="131" t="s">
        <v>126</v>
      </c>
      <c r="D14" s="239">
        <v>6</v>
      </c>
      <c r="E14" s="133" t="s">
        <v>133</v>
      </c>
      <c r="F14" s="134" t="s">
        <v>35</v>
      </c>
      <c r="G14" s="135" t="s">
        <v>102</v>
      </c>
      <c r="H14" s="136">
        <v>1</v>
      </c>
      <c r="I14" s="137">
        <v>1</v>
      </c>
      <c r="J14" s="138">
        <f>CPUS!H57</f>
        <v>5509.9520000000011</v>
      </c>
      <c r="K14" s="139">
        <f t="shared" si="0"/>
        <v>0.22</v>
      </c>
      <c r="L14" s="140">
        <f t="shared" si="1"/>
        <v>6722.14</v>
      </c>
      <c r="M14" s="141">
        <f t="shared" si="2"/>
        <v>6722.14</v>
      </c>
    </row>
    <row r="15" spans="1:15" x14ac:dyDescent="0.25">
      <c r="A15" s="129"/>
      <c r="B15" s="131" t="s">
        <v>47</v>
      </c>
      <c r="C15" s="131" t="s">
        <v>126</v>
      </c>
      <c r="D15" s="239">
        <v>8</v>
      </c>
      <c r="E15" s="133" t="s">
        <v>49</v>
      </c>
      <c r="F15" s="134" t="s">
        <v>35</v>
      </c>
      <c r="G15" s="135" t="s">
        <v>102</v>
      </c>
      <c r="H15" s="136">
        <v>3</v>
      </c>
      <c r="I15" s="137">
        <v>1</v>
      </c>
      <c r="J15" s="138">
        <f>CPUS!H74</f>
        <v>6176.7</v>
      </c>
      <c r="K15" s="139">
        <f t="shared" si="0"/>
        <v>0.22</v>
      </c>
      <c r="L15" s="140">
        <f t="shared" si="1"/>
        <v>7535.57</v>
      </c>
      <c r="M15" s="141">
        <f t="shared" si="2"/>
        <v>7535.57</v>
      </c>
    </row>
    <row r="16" spans="1:15" x14ac:dyDescent="0.25">
      <c r="A16" s="129"/>
      <c r="B16" s="131" t="s">
        <v>48</v>
      </c>
      <c r="C16" s="131" t="s">
        <v>126</v>
      </c>
      <c r="D16" s="239">
        <v>12</v>
      </c>
      <c r="E16" s="152" t="s">
        <v>6659</v>
      </c>
      <c r="F16" s="134" t="s">
        <v>3</v>
      </c>
      <c r="G16" s="135"/>
      <c r="H16" s="136" t="e">
        <f>#REF!</f>
        <v>#REF!</v>
      </c>
      <c r="I16" s="137">
        <f>N9</f>
        <v>4194.7799299580001</v>
      </c>
      <c r="J16" s="138">
        <f>CPUS!H83</f>
        <v>0.50853899999999996</v>
      </c>
      <c r="K16" s="139">
        <f t="shared" si="0"/>
        <v>0.22</v>
      </c>
      <c r="L16" s="140">
        <f t="shared" si="1"/>
        <v>0.62</v>
      </c>
      <c r="M16" s="141">
        <f t="shared" si="2"/>
        <v>2600.7600000000002</v>
      </c>
    </row>
    <row r="17" spans="1:13" x14ac:dyDescent="0.25">
      <c r="A17" s="129"/>
      <c r="B17" s="253" t="str">
        <f>CONCATENATE("TOTAL DO ITEM ",  B12,)</f>
        <v>TOTAL DO ITEM 1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143">
        <f>SUM(M13:M16)</f>
        <v>22987.949999999997</v>
      </c>
    </row>
    <row r="18" spans="1:13" ht="15.75" customHeight="1" x14ac:dyDescent="0.25">
      <c r="A18" s="129"/>
      <c r="B18" s="263" t="s">
        <v>6575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5"/>
    </row>
    <row r="19" spans="1:13" ht="7.5" customHeight="1" x14ac:dyDescent="0.25">
      <c r="A19" s="129"/>
      <c r="B19" s="168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70"/>
    </row>
    <row r="20" spans="1:13" ht="19.5" customHeight="1" x14ac:dyDescent="0.25">
      <c r="A20" s="129"/>
      <c r="B20" s="130">
        <v>2</v>
      </c>
      <c r="C20" s="250" t="s">
        <v>139</v>
      </c>
      <c r="D20" s="251"/>
      <c r="E20" s="251"/>
      <c r="F20" s="251"/>
      <c r="G20" s="251"/>
      <c r="H20" s="251"/>
      <c r="I20" s="251"/>
      <c r="J20" s="251"/>
      <c r="K20" s="251"/>
      <c r="L20" s="251"/>
      <c r="M20" s="144"/>
    </row>
    <row r="21" spans="1:13" ht="39.75" customHeight="1" x14ac:dyDescent="0.25">
      <c r="A21" s="129"/>
      <c r="B21" s="131" t="s">
        <v>50</v>
      </c>
      <c r="C21" s="131" t="s">
        <v>34</v>
      </c>
      <c r="D21" s="145">
        <v>94275</v>
      </c>
      <c r="E21" s="146" t="s">
        <v>6571</v>
      </c>
      <c r="F21" s="145" t="s">
        <v>1</v>
      </c>
      <c r="G21" s="147"/>
      <c r="H21" s="136" t="e">
        <f>#REF!*G21</f>
        <v>#REF!</v>
      </c>
      <c r="I21" s="137">
        <v>411</v>
      </c>
      <c r="J21" s="138">
        <v>45.3</v>
      </c>
      <c r="K21" s="139">
        <f t="shared" ref="K21:K30" si="3">$K$2</f>
        <v>0.22</v>
      </c>
      <c r="L21" s="140">
        <f t="shared" ref="L21:L35" si="4">ROUND(J21*(1+K21),2)</f>
        <v>55.27</v>
      </c>
      <c r="M21" s="141">
        <f t="shared" ref="M21:M35" si="5">ROUND(L21*I21,2)</f>
        <v>22715.97</v>
      </c>
    </row>
    <row r="22" spans="1:13" ht="15.75" customHeight="1" x14ac:dyDescent="0.25">
      <c r="A22" s="129"/>
      <c r="B22" s="131" t="s">
        <v>6584</v>
      </c>
      <c r="C22" s="131" t="s">
        <v>54</v>
      </c>
      <c r="D22" s="145">
        <v>4011279</v>
      </c>
      <c r="E22" s="146" t="s">
        <v>4470</v>
      </c>
      <c r="F22" s="145" t="s">
        <v>23</v>
      </c>
      <c r="G22" s="147"/>
      <c r="H22" s="136" t="e">
        <f>K11*G22</f>
        <v>#VALUE!</v>
      </c>
      <c r="I22" s="137">
        <f>K8*0.2</f>
        <v>517.27998636000007</v>
      </c>
      <c r="J22" s="138">
        <v>202.1</v>
      </c>
      <c r="K22" s="139">
        <f t="shared" si="3"/>
        <v>0.22</v>
      </c>
      <c r="L22" s="140">
        <f t="shared" si="4"/>
        <v>246.56</v>
      </c>
      <c r="M22" s="141">
        <f t="shared" si="5"/>
        <v>127540.55</v>
      </c>
    </row>
    <row r="23" spans="1:13" ht="23.25" customHeight="1" x14ac:dyDescent="0.25">
      <c r="A23" s="129"/>
      <c r="B23" s="131" t="s">
        <v>136</v>
      </c>
      <c r="C23" s="131" t="s">
        <v>54</v>
      </c>
      <c r="D23" s="145">
        <v>5501880</v>
      </c>
      <c r="E23" s="146" t="s">
        <v>6684</v>
      </c>
      <c r="F23" s="145" t="s">
        <v>6685</v>
      </c>
      <c r="G23" s="147">
        <v>0.3</v>
      </c>
      <c r="H23" s="136" t="e">
        <f>H22*1.3</f>
        <v>#VALUE!</v>
      </c>
      <c r="I23" s="137">
        <f>I22+(I22*0.3)</f>
        <v>672.46398226800011</v>
      </c>
      <c r="J23" s="138">
        <v>13.93</v>
      </c>
      <c r="K23" s="139">
        <f t="shared" si="3"/>
        <v>0.22</v>
      </c>
      <c r="L23" s="140">
        <f t="shared" si="4"/>
        <v>16.989999999999998</v>
      </c>
      <c r="M23" s="141">
        <f t="shared" si="5"/>
        <v>11425.16</v>
      </c>
    </row>
    <row r="24" spans="1:13" ht="16.5" customHeight="1" x14ac:dyDescent="0.25">
      <c r="A24" s="129"/>
      <c r="B24" s="131" t="s">
        <v>6531</v>
      </c>
      <c r="C24" s="131" t="s">
        <v>54</v>
      </c>
      <c r="D24" s="145">
        <v>5914622</v>
      </c>
      <c r="E24" s="146" t="s">
        <v>6551</v>
      </c>
      <c r="F24" s="145" t="s">
        <v>6685</v>
      </c>
      <c r="G24" s="147">
        <v>20</v>
      </c>
      <c r="H24" s="136" t="e">
        <f>H23*G24</f>
        <v>#VALUE!</v>
      </c>
      <c r="I24" s="137">
        <f>I23*20</f>
        <v>13449.279645360002</v>
      </c>
      <c r="J24" s="138">
        <v>1.68</v>
      </c>
      <c r="K24" s="139">
        <f t="shared" si="3"/>
        <v>0.22</v>
      </c>
      <c r="L24" s="140">
        <f t="shared" si="4"/>
        <v>2.0499999999999998</v>
      </c>
      <c r="M24" s="141">
        <f t="shared" si="5"/>
        <v>27571.02</v>
      </c>
    </row>
    <row r="25" spans="1:13" ht="13.5" customHeight="1" x14ac:dyDescent="0.25">
      <c r="A25" s="129"/>
      <c r="B25" s="131" t="s">
        <v>6532</v>
      </c>
      <c r="C25" s="131" t="s">
        <v>54</v>
      </c>
      <c r="D25" s="145">
        <v>4011276</v>
      </c>
      <c r="E25" s="146" t="s">
        <v>6694</v>
      </c>
      <c r="F25" s="145" t="s">
        <v>23</v>
      </c>
      <c r="G25" s="147"/>
      <c r="H25" s="136" t="e">
        <f>K11*G25</f>
        <v>#VALUE!</v>
      </c>
      <c r="I25" s="137">
        <f>K8*0.15</f>
        <v>387.95998976999999</v>
      </c>
      <c r="J25" s="138">
        <v>235.45</v>
      </c>
      <c r="K25" s="139">
        <f t="shared" si="3"/>
        <v>0.22</v>
      </c>
      <c r="L25" s="140">
        <f t="shared" si="4"/>
        <v>287.25</v>
      </c>
      <c r="M25" s="141">
        <f t="shared" si="5"/>
        <v>111441.51</v>
      </c>
    </row>
    <row r="26" spans="1:13" ht="13.5" customHeight="1" x14ac:dyDescent="0.25">
      <c r="A26" s="129"/>
      <c r="B26" s="131" t="s">
        <v>6533</v>
      </c>
      <c r="C26" s="246" t="s">
        <v>54</v>
      </c>
      <c r="D26" s="247" t="s">
        <v>6699</v>
      </c>
      <c r="E26" s="146" t="s">
        <v>134</v>
      </c>
      <c r="F26" s="145" t="s">
        <v>24</v>
      </c>
      <c r="G26" s="147">
        <v>0.3</v>
      </c>
      <c r="H26" s="136" t="e">
        <f>H25*1.3</f>
        <v>#VALUE!</v>
      </c>
      <c r="I26" s="137">
        <v>1293</v>
      </c>
      <c r="J26" s="138">
        <v>3.48</v>
      </c>
      <c r="K26" s="139">
        <f t="shared" si="3"/>
        <v>0.22</v>
      </c>
      <c r="L26" s="140">
        <f t="shared" si="4"/>
        <v>4.25</v>
      </c>
      <c r="M26" s="141">
        <f t="shared" si="5"/>
        <v>5495.25</v>
      </c>
    </row>
    <row r="27" spans="1:13" ht="15.75" customHeight="1" x14ac:dyDescent="0.25">
      <c r="A27" s="129"/>
      <c r="B27" s="131" t="s">
        <v>6534</v>
      </c>
      <c r="C27" s="131" t="s">
        <v>54</v>
      </c>
      <c r="D27" s="145">
        <v>5914389</v>
      </c>
      <c r="E27" s="146" t="s">
        <v>135</v>
      </c>
      <c r="F27" s="145" t="s">
        <v>6685</v>
      </c>
      <c r="G27" s="147">
        <f>G24</f>
        <v>20</v>
      </c>
      <c r="H27" s="136" t="e">
        <f>H26*G27</f>
        <v>#VALUE!</v>
      </c>
      <c r="I27" s="137">
        <f>I26*20</f>
        <v>25860</v>
      </c>
      <c r="J27" s="138">
        <f>J24</f>
        <v>1.68</v>
      </c>
      <c r="K27" s="139">
        <f t="shared" si="3"/>
        <v>0.22</v>
      </c>
      <c r="L27" s="140">
        <f t="shared" si="4"/>
        <v>2.0499999999999998</v>
      </c>
      <c r="M27" s="141">
        <f t="shared" si="5"/>
        <v>53013</v>
      </c>
    </row>
    <row r="28" spans="1:13" ht="14.25" customHeight="1" x14ac:dyDescent="0.25">
      <c r="A28" s="129"/>
      <c r="B28" s="131" t="s">
        <v>6535</v>
      </c>
      <c r="C28" s="131" t="s">
        <v>54</v>
      </c>
      <c r="D28" s="145">
        <v>4011352</v>
      </c>
      <c r="E28" s="149" t="s">
        <v>4505</v>
      </c>
      <c r="F28" s="145" t="str">
        <f>[6]CPUS!$E$6</f>
        <v>M2</v>
      </c>
      <c r="G28" s="147"/>
      <c r="H28" s="136" t="str">
        <f>K11</f>
        <v>BDI</v>
      </c>
      <c r="I28" s="137">
        <f>K8</f>
        <v>2586.3999318000001</v>
      </c>
      <c r="J28" s="138">
        <v>0.41</v>
      </c>
      <c r="K28" s="139">
        <f t="shared" si="3"/>
        <v>0.22</v>
      </c>
      <c r="L28" s="140">
        <f t="shared" si="4"/>
        <v>0.5</v>
      </c>
      <c r="M28" s="141">
        <f t="shared" si="5"/>
        <v>1293.2</v>
      </c>
    </row>
    <row r="29" spans="1:13" ht="15.75" customHeight="1" x14ac:dyDescent="0.25">
      <c r="A29" s="129"/>
      <c r="B29" s="131" t="s">
        <v>6536</v>
      </c>
      <c r="C29" s="131" t="s">
        <v>54</v>
      </c>
      <c r="D29" s="145">
        <v>4011353</v>
      </c>
      <c r="E29" s="149" t="s">
        <v>6695</v>
      </c>
      <c r="F29" s="145" t="str">
        <f>[6]CPUS!$E$19</f>
        <v>M2</v>
      </c>
      <c r="G29" s="147"/>
      <c r="H29" s="136" t="str">
        <f>K11</f>
        <v>BDI</v>
      </c>
      <c r="I29" s="137">
        <f>K8</f>
        <v>2586.3999318000001</v>
      </c>
      <c r="J29" s="138">
        <v>0.28999999999999998</v>
      </c>
      <c r="K29" s="139">
        <f t="shared" si="3"/>
        <v>0.22</v>
      </c>
      <c r="L29" s="140">
        <f t="shared" si="4"/>
        <v>0.35</v>
      </c>
      <c r="M29" s="141">
        <f t="shared" si="5"/>
        <v>905.24</v>
      </c>
    </row>
    <row r="30" spans="1:13" ht="25.5" customHeight="1" x14ac:dyDescent="0.25">
      <c r="A30" s="129"/>
      <c r="B30" s="131" t="s">
        <v>6537</v>
      </c>
      <c r="C30" s="131" t="s">
        <v>126</v>
      </c>
      <c r="D30" s="145" t="str">
        <f>[7]CPUS!C6</f>
        <v>COMP 01</v>
      </c>
      <c r="E30" s="149" t="str">
        <f>[6]CPUS!$D$51</f>
        <v>EXECUÇÃO DE PAVIMENTO COM APLICAÇÃO DE CONCRETO ASFÁLTICO, CAMADA DE ROLAMENTO - EXCLUSIVE CARGA E TRANSPORTE</v>
      </c>
      <c r="F30" s="145" t="str">
        <f>[6]CPUS!$E$51</f>
        <v>M3</v>
      </c>
      <c r="G30" s="147"/>
      <c r="H30" s="136" t="e">
        <f>H29*G30</f>
        <v>#VALUE!</v>
      </c>
      <c r="I30" s="137">
        <f>K8*0.05</f>
        <v>129.31999659000002</v>
      </c>
      <c r="J30" s="138">
        <f>CPUS!H17</f>
        <v>544.77447567413503</v>
      </c>
      <c r="K30" s="139">
        <f t="shared" si="3"/>
        <v>0.22</v>
      </c>
      <c r="L30" s="140">
        <f t="shared" si="4"/>
        <v>664.62</v>
      </c>
      <c r="M30" s="141">
        <f t="shared" si="5"/>
        <v>85948.66</v>
      </c>
    </row>
    <row r="31" spans="1:13" ht="17.25" customHeight="1" x14ac:dyDescent="0.25">
      <c r="A31" s="129"/>
      <c r="B31" s="131" t="s">
        <v>6538</v>
      </c>
      <c r="C31" s="131" t="s">
        <v>6666</v>
      </c>
      <c r="D31" s="145">
        <v>1</v>
      </c>
      <c r="E31" s="146" t="s">
        <v>6668</v>
      </c>
      <c r="F31" s="145" t="s">
        <v>24</v>
      </c>
      <c r="G31" s="147"/>
      <c r="H31" s="136" t="e">
        <f>#REF!*G31</f>
        <v>#REF!</v>
      </c>
      <c r="I31" s="137">
        <f>(2586.4*45.48)/5640.97</f>
        <v>20.852702992570425</v>
      </c>
      <c r="J31" s="138">
        <f>'[5]Cotação ANP'!D8</f>
        <v>4298.96</v>
      </c>
      <c r="K31" s="243">
        <f>[5]ORÇ!$K$3</f>
        <v>0.15</v>
      </c>
      <c r="L31" s="140">
        <f>ROUND(J31*(1+K31),2)</f>
        <v>4943.8</v>
      </c>
      <c r="M31" s="141">
        <f>ROUND(L31*I31,2)</f>
        <v>103091.59</v>
      </c>
    </row>
    <row r="32" spans="1:13" ht="16.5" customHeight="1" x14ac:dyDescent="0.25">
      <c r="A32" s="129"/>
      <c r="B32" s="131" t="s">
        <v>6539</v>
      </c>
      <c r="C32" s="131" t="s">
        <v>6666</v>
      </c>
      <c r="D32" s="145">
        <v>2</v>
      </c>
      <c r="E32" s="146" t="s">
        <v>6667</v>
      </c>
      <c r="F32" s="145" t="s">
        <v>24</v>
      </c>
      <c r="G32" s="241"/>
      <c r="H32" s="136" t="e">
        <f>#REF!*G32</f>
        <v>#REF!</v>
      </c>
      <c r="I32" s="137">
        <f>(2586.4*6.77)/5640.97</f>
        <v>3.1040633082608133</v>
      </c>
      <c r="J32" s="138">
        <f>'[5]Cotação ANP'!D24</f>
        <v>6130.85</v>
      </c>
      <c r="K32" s="243">
        <f>[5]ORÇ!$K$3</f>
        <v>0.15</v>
      </c>
      <c r="L32" s="140">
        <f>ROUND(J32*(1+K32),2)</f>
        <v>7050.48</v>
      </c>
      <c r="M32" s="141">
        <f>ROUND(L32*I32,2)</f>
        <v>21885.14</v>
      </c>
    </row>
    <row r="33" spans="1:13" ht="16.5" customHeight="1" x14ac:dyDescent="0.25">
      <c r="A33" s="129"/>
      <c r="B33" s="131" t="s">
        <v>6669</v>
      </c>
      <c r="C33" s="131" t="s">
        <v>6666</v>
      </c>
      <c r="D33" s="145">
        <v>3</v>
      </c>
      <c r="E33" s="146" t="s">
        <v>6665</v>
      </c>
      <c r="F33" s="145" t="s">
        <v>24</v>
      </c>
      <c r="G33" s="241"/>
      <c r="H33" s="136" t="e">
        <f>#REF!*G33</f>
        <v>#REF!</v>
      </c>
      <c r="I33" s="137">
        <f>(2586.4*4.51)/5640.97</f>
        <v>2.0678471964928016</v>
      </c>
      <c r="J33" s="138">
        <f>'[5]Cotação ANP'!D16</f>
        <v>3171.88</v>
      </c>
      <c r="K33" s="243">
        <f>[5]ORÇ!$K$3</f>
        <v>0.15</v>
      </c>
      <c r="L33" s="140">
        <f>ROUND(J33*(1+K33),2)</f>
        <v>3647.66</v>
      </c>
      <c r="M33" s="141">
        <f>ROUND(L33*I33,2)</f>
        <v>7542.8</v>
      </c>
    </row>
    <row r="34" spans="1:13" ht="15" customHeight="1" x14ac:dyDescent="0.25">
      <c r="A34" s="129"/>
      <c r="B34" s="131" t="s">
        <v>6670</v>
      </c>
      <c r="C34" s="131" t="s">
        <v>54</v>
      </c>
      <c r="D34" s="145">
        <v>5914622</v>
      </c>
      <c r="E34" s="146" t="s">
        <v>137</v>
      </c>
      <c r="F34" s="134" t="s">
        <v>6686</v>
      </c>
      <c r="G34" s="147"/>
      <c r="H34" s="136" t="e">
        <f>H30*1.3</f>
        <v>#VALUE!</v>
      </c>
      <c r="I34" s="137">
        <f>I30+(I30*0.3)</f>
        <v>168.11599556700003</v>
      </c>
      <c r="J34" s="138">
        <v>1.68</v>
      </c>
      <c r="K34" s="139">
        <f t="shared" ref="K34:K35" si="6">$K$2</f>
        <v>0.22</v>
      </c>
      <c r="L34" s="140">
        <f t="shared" si="4"/>
        <v>2.0499999999999998</v>
      </c>
      <c r="M34" s="141">
        <f t="shared" si="5"/>
        <v>344.64</v>
      </c>
    </row>
    <row r="35" spans="1:13" ht="14.25" customHeight="1" x14ac:dyDescent="0.25">
      <c r="A35" s="129"/>
      <c r="B35" s="131" t="s">
        <v>6676</v>
      </c>
      <c r="C35" s="131" t="s">
        <v>54</v>
      </c>
      <c r="D35" s="145">
        <v>5914622</v>
      </c>
      <c r="E35" s="165" t="s">
        <v>138</v>
      </c>
      <c r="F35" s="134" t="s">
        <v>6686</v>
      </c>
      <c r="G35" s="147">
        <v>20</v>
      </c>
      <c r="H35" s="136" t="e">
        <f>H34*G35</f>
        <v>#VALUE!</v>
      </c>
      <c r="I35" s="137">
        <f>I34*20</f>
        <v>3362.3199113400005</v>
      </c>
      <c r="J35" s="138">
        <v>1.68</v>
      </c>
      <c r="K35" s="139">
        <f t="shared" si="6"/>
        <v>0.22</v>
      </c>
      <c r="L35" s="140">
        <f t="shared" si="4"/>
        <v>2.0499999999999998</v>
      </c>
      <c r="M35" s="141">
        <f t="shared" si="5"/>
        <v>6892.76</v>
      </c>
    </row>
    <row r="36" spans="1:13" ht="18" customHeight="1" x14ac:dyDescent="0.25">
      <c r="A36" s="129"/>
      <c r="B36" s="254" t="str">
        <f>CONCATENATE("TOTAL DO ITEM ",B20,  )</f>
        <v>TOTAL DO ITEM 2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172">
        <f>SUM(M21:M35)</f>
        <v>587106.49000000011</v>
      </c>
    </row>
    <row r="37" spans="1:13" ht="14.25" customHeight="1" x14ac:dyDescent="0.25">
      <c r="A37" s="129"/>
      <c r="B37" s="130">
        <v>3</v>
      </c>
      <c r="C37" s="250" t="s">
        <v>6566</v>
      </c>
      <c r="D37" s="251"/>
      <c r="E37" s="251"/>
      <c r="F37" s="251"/>
      <c r="G37" s="251"/>
      <c r="H37" s="251"/>
      <c r="I37" s="251"/>
      <c r="J37" s="251"/>
      <c r="K37" s="251"/>
      <c r="L37" s="251"/>
      <c r="M37" s="252"/>
    </row>
    <row r="38" spans="1:13" ht="15" customHeight="1" x14ac:dyDescent="0.25">
      <c r="A38" s="129"/>
      <c r="B38" s="131" t="s">
        <v>104</v>
      </c>
      <c r="C38" s="131" t="s">
        <v>34</v>
      </c>
      <c r="D38" s="142">
        <v>98519</v>
      </c>
      <c r="E38" s="133" t="s">
        <v>100</v>
      </c>
      <c r="F38" s="134" t="s">
        <v>3</v>
      </c>
      <c r="G38" s="135"/>
      <c r="H38" s="136">
        <v>600</v>
      </c>
      <c r="I38" s="137">
        <v>749.39</v>
      </c>
      <c r="J38" s="138">
        <v>3.62</v>
      </c>
      <c r="K38" s="139">
        <f t="shared" ref="K38:K39" si="7">$K$2</f>
        <v>0.22</v>
      </c>
      <c r="L38" s="140">
        <f>ROUND(J38*(1+K38),2)</f>
        <v>4.42</v>
      </c>
      <c r="M38" s="141">
        <f>ROUND(L38*I38,2)</f>
        <v>3312.3</v>
      </c>
    </row>
    <row r="39" spans="1:13" ht="29.25" customHeight="1" x14ac:dyDescent="0.25">
      <c r="A39" s="129"/>
      <c r="B39" s="131" t="s">
        <v>105</v>
      </c>
      <c r="C39" s="131" t="s">
        <v>126</v>
      </c>
      <c r="D39" s="150" t="s">
        <v>6675</v>
      </c>
      <c r="E39" s="164" t="s">
        <v>6569</v>
      </c>
      <c r="F39" s="150" t="s">
        <v>3</v>
      </c>
      <c r="G39" s="135"/>
      <c r="H39" s="136">
        <v>14</v>
      </c>
      <c r="I39" s="137">
        <f>I38</f>
        <v>749.39</v>
      </c>
      <c r="J39" s="138">
        <f>CPUS!H85</f>
        <v>124.97000000000001</v>
      </c>
      <c r="K39" s="139">
        <f t="shared" si="7"/>
        <v>0.22</v>
      </c>
      <c r="L39" s="140">
        <f>ROUND(J39*(1+K39),2)</f>
        <v>152.46</v>
      </c>
      <c r="M39" s="141">
        <f>ROUND(L39*I39,2)</f>
        <v>114252</v>
      </c>
    </row>
    <row r="40" spans="1:13" ht="15" customHeight="1" x14ac:dyDescent="0.25">
      <c r="A40" s="129"/>
      <c r="B40" s="254" t="str">
        <f>CONCATENATE("TOTAL DO ITEM ",B37,  )</f>
        <v>TOTAL DO ITEM 3</v>
      </c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172">
        <f>SUM(M38:M39)</f>
        <v>117564.3</v>
      </c>
    </row>
    <row r="41" spans="1:13" ht="16.5" customHeight="1" x14ac:dyDescent="0.25">
      <c r="A41" s="129"/>
      <c r="B41" s="130">
        <v>4</v>
      </c>
      <c r="C41" s="250" t="s">
        <v>6528</v>
      </c>
      <c r="D41" s="251"/>
      <c r="E41" s="251"/>
      <c r="F41" s="251"/>
      <c r="G41" s="251"/>
      <c r="H41" s="251"/>
      <c r="I41" s="251"/>
      <c r="J41" s="251"/>
      <c r="K41" s="251"/>
      <c r="L41" s="251"/>
      <c r="M41" s="252"/>
    </row>
    <row r="42" spans="1:13" ht="17.25" customHeight="1" x14ac:dyDescent="0.25">
      <c r="A42" s="129"/>
      <c r="B42" s="131" t="s">
        <v>103</v>
      </c>
      <c r="C42" s="131" t="s">
        <v>54</v>
      </c>
      <c r="D42" s="142">
        <v>5213407</v>
      </c>
      <c r="E42" s="133" t="s">
        <v>5147</v>
      </c>
      <c r="F42" s="134" t="s">
        <v>3</v>
      </c>
      <c r="G42" s="135"/>
      <c r="H42" s="136">
        <v>600</v>
      </c>
      <c r="I42" s="137">
        <v>54</v>
      </c>
      <c r="J42" s="138">
        <v>31.36</v>
      </c>
      <c r="K42" s="139">
        <f t="shared" ref="K42:K44" si="8">$K$2</f>
        <v>0.22</v>
      </c>
      <c r="L42" s="140">
        <f>ROUND(J42*(1+K42),2)</f>
        <v>38.26</v>
      </c>
      <c r="M42" s="141">
        <f>ROUND(L42*I42,2)</f>
        <v>2066.04</v>
      </c>
    </row>
    <row r="43" spans="1:13" ht="15" customHeight="1" x14ac:dyDescent="0.25">
      <c r="A43" s="129"/>
      <c r="B43" s="131" t="s">
        <v>124</v>
      </c>
      <c r="C43" s="246" t="s">
        <v>54</v>
      </c>
      <c r="D43" s="247" t="s">
        <v>6700</v>
      </c>
      <c r="E43" s="133" t="s">
        <v>5137</v>
      </c>
      <c r="F43" s="134" t="s">
        <v>3</v>
      </c>
      <c r="G43" s="135"/>
      <c r="H43" s="136">
        <v>600</v>
      </c>
      <c r="I43" s="137">
        <f>(129.5*0.1)</f>
        <v>12.950000000000001</v>
      </c>
      <c r="J43" s="138">
        <v>27.68</v>
      </c>
      <c r="K43" s="139">
        <f t="shared" si="8"/>
        <v>0.22</v>
      </c>
      <c r="L43" s="140">
        <f>ROUND(J43*(1+K43),2)</f>
        <v>33.770000000000003</v>
      </c>
      <c r="M43" s="141">
        <f>ROUND(L43*I43,2)</f>
        <v>437.32</v>
      </c>
    </row>
    <row r="44" spans="1:13" ht="13.5" customHeight="1" x14ac:dyDescent="0.25">
      <c r="A44" s="129"/>
      <c r="B44" s="131" t="s">
        <v>6573</v>
      </c>
      <c r="C44" s="131" t="s">
        <v>126</v>
      </c>
      <c r="D44" s="150" t="s">
        <v>6671</v>
      </c>
      <c r="E44" s="242" t="s">
        <v>6540</v>
      </c>
      <c r="F44" s="150" t="s">
        <v>35</v>
      </c>
      <c r="G44" s="135"/>
      <c r="H44" s="136">
        <v>14</v>
      </c>
      <c r="I44" s="137">
        <v>8</v>
      </c>
      <c r="J44" s="138">
        <f>CPUS!H105</f>
        <v>753.96</v>
      </c>
      <c r="K44" s="139">
        <f t="shared" si="8"/>
        <v>0.22</v>
      </c>
      <c r="L44" s="140">
        <f>ROUND(J44*(1+K44),2)</f>
        <v>919.83</v>
      </c>
      <c r="M44" s="141">
        <f>ROUND(L44*I44,2)</f>
        <v>7358.64</v>
      </c>
    </row>
    <row r="45" spans="1:13" ht="15" customHeight="1" x14ac:dyDescent="0.25">
      <c r="A45" s="129"/>
      <c r="B45" s="254" t="str">
        <f>CONCATENATE("TOTAL DO ITEM ",  B41,)</f>
        <v>TOTAL DO ITEM 4</v>
      </c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172">
        <f>SUM(M42:M44)</f>
        <v>9862</v>
      </c>
    </row>
    <row r="46" spans="1:13" ht="16.5" customHeight="1" x14ac:dyDescent="0.25">
      <c r="A46" s="129"/>
      <c r="B46" s="130">
        <v>5</v>
      </c>
      <c r="C46" s="250" t="s">
        <v>130</v>
      </c>
      <c r="D46" s="251"/>
      <c r="E46" s="251"/>
      <c r="F46" s="251"/>
      <c r="G46" s="251"/>
      <c r="H46" s="251"/>
      <c r="I46" s="251"/>
      <c r="J46" s="251"/>
      <c r="K46" s="251"/>
      <c r="L46" s="251"/>
      <c r="M46" s="252"/>
    </row>
    <row r="47" spans="1:13" ht="15" customHeight="1" x14ac:dyDescent="0.25">
      <c r="A47" s="129"/>
      <c r="B47" s="131" t="s">
        <v>6567</v>
      </c>
      <c r="C47" s="131" t="s">
        <v>126</v>
      </c>
      <c r="D47" s="132" t="str">
        <f>CPUS!C59</f>
        <v>COMP 07</v>
      </c>
      <c r="E47" s="133" t="s">
        <v>132</v>
      </c>
      <c r="F47" s="134" t="s">
        <v>35</v>
      </c>
      <c r="G47" s="135" t="s">
        <v>102</v>
      </c>
      <c r="H47" s="136">
        <v>1</v>
      </c>
      <c r="I47" s="137">
        <f t="shared" ref="I47" si="9">ROUND(H47,2)</f>
        <v>1</v>
      </c>
      <c r="J47" s="138">
        <f>CPUS!H70</f>
        <v>5509.9520000000011</v>
      </c>
      <c r="K47" s="139">
        <f t="shared" ref="K47:K48" si="10">$K$2</f>
        <v>0.22</v>
      </c>
      <c r="L47" s="140">
        <f>ROUND(J47*(1+K47),2)</f>
        <v>6722.14</v>
      </c>
      <c r="M47" s="141">
        <f>ROUND(L47*I47,2)</f>
        <v>6722.14</v>
      </c>
    </row>
    <row r="48" spans="1:13" ht="15.75" customHeight="1" x14ac:dyDescent="0.25">
      <c r="A48" s="129"/>
      <c r="B48" s="131" t="s">
        <v>6568</v>
      </c>
      <c r="C48" s="131" t="s">
        <v>126</v>
      </c>
      <c r="D48" s="131" t="s">
        <v>6672</v>
      </c>
      <c r="E48" s="152" t="str">
        <f>[6]CPUS!$D$65</f>
        <v>LIMPEZA FINAL DE OBRA</v>
      </c>
      <c r="F48" s="153" t="str">
        <f>[6]CPUS!$E$65</f>
        <v>M2</v>
      </c>
      <c r="G48" s="135"/>
      <c r="H48" s="136" t="str">
        <f>+H29</f>
        <v>BDI</v>
      </c>
      <c r="I48" s="137">
        <f>K8</f>
        <v>2586.3999318000001</v>
      </c>
      <c r="J48" s="138">
        <f>CPUS!H107</f>
        <v>1.03</v>
      </c>
      <c r="K48" s="139">
        <f t="shared" si="10"/>
        <v>0.22</v>
      </c>
      <c r="L48" s="140">
        <f>ROUND(J48*(1+K48),2)</f>
        <v>1.26</v>
      </c>
      <c r="M48" s="141">
        <f>ROUND(L48*I48,2)</f>
        <v>3258.86</v>
      </c>
    </row>
    <row r="49" spans="1:14" ht="16.5" customHeight="1" x14ac:dyDescent="0.25">
      <c r="A49" s="129"/>
      <c r="B49" s="254" t="str">
        <f>CONCATENATE("TOTAL DO ITEM ",  B46)</f>
        <v>TOTAL DO ITEM 5</v>
      </c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172">
        <f>SUM(M47:M48)</f>
        <v>9981</v>
      </c>
    </row>
    <row r="50" spans="1:14" ht="19.5" customHeight="1" x14ac:dyDescent="0.25">
      <c r="A50" s="129"/>
      <c r="B50" s="253" t="s">
        <v>6579</v>
      </c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171">
        <f>M49+M45+M40+M36</f>
        <v>724513.79</v>
      </c>
    </row>
    <row r="51" spans="1:14" ht="15.75" customHeight="1" x14ac:dyDescent="0.25">
      <c r="A51" s="129"/>
      <c r="B51" s="263" t="s">
        <v>6578</v>
      </c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5"/>
    </row>
    <row r="52" spans="1:14" ht="6" customHeight="1" x14ac:dyDescent="0.25">
      <c r="A52" s="129"/>
      <c r="B52" s="168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70"/>
    </row>
    <row r="53" spans="1:14" x14ac:dyDescent="0.25">
      <c r="A53" s="129"/>
      <c r="B53" s="130">
        <v>2</v>
      </c>
      <c r="C53" s="250" t="s">
        <v>139</v>
      </c>
      <c r="D53" s="251"/>
      <c r="E53" s="251"/>
      <c r="F53" s="251"/>
      <c r="G53" s="251"/>
      <c r="H53" s="251"/>
      <c r="I53" s="251"/>
      <c r="J53" s="251"/>
      <c r="K53" s="251"/>
      <c r="L53" s="251"/>
      <c r="M53" s="144"/>
      <c r="N53" s="105"/>
    </row>
    <row r="54" spans="1:14" ht="39" customHeight="1" x14ac:dyDescent="0.25">
      <c r="A54" s="129"/>
      <c r="B54" s="131" t="s">
        <v>50</v>
      </c>
      <c r="C54" s="131" t="s">
        <v>34</v>
      </c>
      <c r="D54" s="145">
        <v>94275</v>
      </c>
      <c r="E54" s="146" t="s">
        <v>6571</v>
      </c>
      <c r="F54" s="145" t="s">
        <v>1</v>
      </c>
      <c r="G54" s="147"/>
      <c r="H54" s="136" t="e">
        <f>#REF!*G54</f>
        <v>#REF!</v>
      </c>
      <c r="I54" s="137">
        <v>214</v>
      </c>
      <c r="J54" s="138">
        <v>45.3</v>
      </c>
      <c r="K54" s="139">
        <f t="shared" ref="K54:K60" si="11">$K$2</f>
        <v>0.22</v>
      </c>
      <c r="L54" s="140">
        <f t="shared" ref="L54:L68" si="12">ROUND(J54*(1+K54),2)</f>
        <v>55.27</v>
      </c>
      <c r="M54" s="141">
        <f t="shared" ref="M54" si="13">ROUND(L54*I54,2)</f>
        <v>11827.78</v>
      </c>
      <c r="N54" s="105"/>
    </row>
    <row r="55" spans="1:14" x14ac:dyDescent="0.25">
      <c r="A55" s="129"/>
      <c r="B55" s="131" t="s">
        <v>6584</v>
      </c>
      <c r="C55" s="131" t="s">
        <v>54</v>
      </c>
      <c r="D55" s="145">
        <v>4011279</v>
      </c>
      <c r="E55" s="146" t="s">
        <v>4470</v>
      </c>
      <c r="F55" s="145" t="s">
        <v>23</v>
      </c>
      <c r="G55" s="147"/>
      <c r="H55" s="136">
        <f>K9*G55</f>
        <v>0</v>
      </c>
      <c r="I55" s="137">
        <f>K9*0.2</f>
        <v>321.67599963160001</v>
      </c>
      <c r="J55" s="138">
        <v>202.1</v>
      </c>
      <c r="K55" s="139">
        <f t="shared" si="11"/>
        <v>0.22</v>
      </c>
      <c r="L55" s="140">
        <f t="shared" si="12"/>
        <v>246.56</v>
      </c>
      <c r="M55" s="141">
        <f t="shared" ref="M55:M68" si="14">ROUND(L55*I55,2)</f>
        <v>79312.429999999993</v>
      </c>
      <c r="N55" s="105"/>
    </row>
    <row r="56" spans="1:14" ht="23.25" customHeight="1" x14ac:dyDescent="0.25">
      <c r="A56" s="129"/>
      <c r="B56" s="131" t="s">
        <v>136</v>
      </c>
      <c r="C56" s="131" t="s">
        <v>54</v>
      </c>
      <c r="D56" s="145">
        <v>5501880</v>
      </c>
      <c r="E56" s="146" t="s">
        <v>6684</v>
      </c>
      <c r="F56" s="145" t="s">
        <v>6685</v>
      </c>
      <c r="G56" s="147">
        <v>0.3</v>
      </c>
      <c r="H56" s="136">
        <f>H55*1.3</f>
        <v>0</v>
      </c>
      <c r="I56" s="137">
        <f>I55+(I55*0.3)</f>
        <v>418.17879952108001</v>
      </c>
      <c r="J56" s="138">
        <v>13.93</v>
      </c>
      <c r="K56" s="139">
        <f t="shared" si="11"/>
        <v>0.22</v>
      </c>
      <c r="L56" s="140">
        <f t="shared" si="12"/>
        <v>16.989999999999998</v>
      </c>
      <c r="M56" s="141">
        <f t="shared" ref="M56:M57" si="15">ROUND(L56*I56,2)</f>
        <v>7104.86</v>
      </c>
    </row>
    <row r="57" spans="1:14" x14ac:dyDescent="0.25">
      <c r="A57" s="129"/>
      <c r="B57" s="131" t="s">
        <v>6531</v>
      </c>
      <c r="C57" s="131" t="s">
        <v>54</v>
      </c>
      <c r="D57" s="145">
        <v>5914622</v>
      </c>
      <c r="E57" s="146" t="s">
        <v>6551</v>
      </c>
      <c r="F57" s="145" t="s">
        <v>6685</v>
      </c>
      <c r="G57" s="147">
        <v>20</v>
      </c>
      <c r="H57" s="136">
        <f>H56*G57</f>
        <v>0</v>
      </c>
      <c r="I57" s="137">
        <f>I56*20</f>
        <v>8363.5759904215993</v>
      </c>
      <c r="J57" s="138">
        <v>1.68</v>
      </c>
      <c r="K57" s="139">
        <f t="shared" si="11"/>
        <v>0.22</v>
      </c>
      <c r="L57" s="140">
        <f t="shared" si="12"/>
        <v>2.0499999999999998</v>
      </c>
      <c r="M57" s="141">
        <f t="shared" si="15"/>
        <v>17145.330000000002</v>
      </c>
    </row>
    <row r="58" spans="1:14" x14ac:dyDescent="0.25">
      <c r="A58" s="129"/>
      <c r="B58" s="131" t="s">
        <v>6532</v>
      </c>
      <c r="C58" s="131" t="s">
        <v>54</v>
      </c>
      <c r="D58" s="145">
        <v>4011276</v>
      </c>
      <c r="E58" s="146" t="s">
        <v>6694</v>
      </c>
      <c r="F58" s="145" t="s">
        <v>23</v>
      </c>
      <c r="G58" s="147"/>
      <c r="H58" s="136">
        <f>K9*G58</f>
        <v>0</v>
      </c>
      <c r="I58" s="137">
        <f>K9*0.15</f>
        <v>241.25699972370001</v>
      </c>
      <c r="J58" s="138">
        <v>235.45</v>
      </c>
      <c r="K58" s="139">
        <f t="shared" si="11"/>
        <v>0.22</v>
      </c>
      <c r="L58" s="140">
        <f t="shared" si="12"/>
        <v>287.25</v>
      </c>
      <c r="M58" s="141">
        <f t="shared" si="14"/>
        <v>69301.070000000007</v>
      </c>
    </row>
    <row r="59" spans="1:14" ht="16.5" customHeight="1" x14ac:dyDescent="0.25">
      <c r="A59" s="129"/>
      <c r="B59" s="131" t="s">
        <v>6533</v>
      </c>
      <c r="C59" s="246" t="s">
        <v>54</v>
      </c>
      <c r="D59" s="247" t="s">
        <v>6699</v>
      </c>
      <c r="E59" s="146" t="s">
        <v>134</v>
      </c>
      <c r="F59" s="145" t="s">
        <v>24</v>
      </c>
      <c r="G59" s="147">
        <v>0.3</v>
      </c>
      <c r="H59" s="136">
        <f>H58*1.3</f>
        <v>0</v>
      </c>
      <c r="I59" s="137">
        <f>I58+(I58*0.3)</f>
        <v>313.63409964081001</v>
      </c>
      <c r="J59" s="138">
        <v>3.48</v>
      </c>
      <c r="K59" s="139">
        <f t="shared" si="11"/>
        <v>0.22</v>
      </c>
      <c r="L59" s="140">
        <f t="shared" si="12"/>
        <v>4.25</v>
      </c>
      <c r="M59" s="141">
        <f t="shared" si="14"/>
        <v>1332.94</v>
      </c>
      <c r="N59" s="148"/>
    </row>
    <row r="60" spans="1:14" x14ac:dyDescent="0.25">
      <c r="A60" s="129"/>
      <c r="B60" s="131" t="s">
        <v>6534</v>
      </c>
      <c r="C60" s="131" t="s">
        <v>54</v>
      </c>
      <c r="D60" s="145">
        <v>5914389</v>
      </c>
      <c r="E60" s="146" t="s">
        <v>135</v>
      </c>
      <c r="F60" s="145" t="s">
        <v>6685</v>
      </c>
      <c r="G60" s="147">
        <f>G57</f>
        <v>20</v>
      </c>
      <c r="H60" s="136">
        <f>H59*G60</f>
        <v>0</v>
      </c>
      <c r="I60" s="137">
        <f>I59*20</f>
        <v>6272.6819928162004</v>
      </c>
      <c r="J60" s="138">
        <f>J57</f>
        <v>1.68</v>
      </c>
      <c r="K60" s="139">
        <f t="shared" si="11"/>
        <v>0.22</v>
      </c>
      <c r="L60" s="140">
        <f t="shared" si="12"/>
        <v>2.0499999999999998</v>
      </c>
      <c r="M60" s="141">
        <f t="shared" si="14"/>
        <v>12859</v>
      </c>
    </row>
    <row r="61" spans="1:14" ht="16.5" customHeight="1" x14ac:dyDescent="0.25">
      <c r="A61" s="129"/>
      <c r="B61" s="131" t="s">
        <v>6535</v>
      </c>
      <c r="C61" s="131" t="s">
        <v>54</v>
      </c>
      <c r="D61" s="145">
        <v>4011352</v>
      </c>
      <c r="E61" s="149" t="s">
        <v>4505</v>
      </c>
      <c r="F61" s="145" t="str">
        <f>[6]CPUS!$E$6</f>
        <v>M2</v>
      </c>
      <c r="G61" s="147"/>
      <c r="H61" s="136">
        <f>K9</f>
        <v>1608.379998158</v>
      </c>
      <c r="I61" s="137">
        <f t="shared" ref="I61:I62" si="16">ROUND(H61,2)</f>
        <v>1608.38</v>
      </c>
      <c r="J61" s="138">
        <v>0.41</v>
      </c>
      <c r="K61" s="139">
        <f t="shared" ref="K61:K63" si="17">$K$2</f>
        <v>0.22</v>
      </c>
      <c r="L61" s="140">
        <f t="shared" si="12"/>
        <v>0.5</v>
      </c>
      <c r="M61" s="141">
        <f t="shared" si="14"/>
        <v>804.19</v>
      </c>
    </row>
    <row r="62" spans="1:14" x14ac:dyDescent="0.25">
      <c r="A62" s="129"/>
      <c r="B62" s="131" t="s">
        <v>6536</v>
      </c>
      <c r="C62" s="131" t="s">
        <v>54</v>
      </c>
      <c r="D62" s="145">
        <v>4011353</v>
      </c>
      <c r="E62" s="149" t="s">
        <v>6695</v>
      </c>
      <c r="F62" s="145" t="str">
        <f>[6]CPUS!$E$19</f>
        <v>M2</v>
      </c>
      <c r="G62" s="147"/>
      <c r="H62" s="136">
        <f>K9</f>
        <v>1608.379998158</v>
      </c>
      <c r="I62" s="137">
        <f t="shared" si="16"/>
        <v>1608.38</v>
      </c>
      <c r="J62" s="138">
        <v>0.28999999999999998</v>
      </c>
      <c r="K62" s="139">
        <f t="shared" si="17"/>
        <v>0.22</v>
      </c>
      <c r="L62" s="140">
        <f t="shared" si="12"/>
        <v>0.35</v>
      </c>
      <c r="M62" s="141">
        <f t="shared" si="14"/>
        <v>562.92999999999995</v>
      </c>
      <c r="N62" s="148"/>
    </row>
    <row r="63" spans="1:14" ht="22.5" x14ac:dyDescent="0.25">
      <c r="A63" s="129"/>
      <c r="B63" s="131" t="s">
        <v>6537</v>
      </c>
      <c r="C63" s="131" t="s">
        <v>126</v>
      </c>
      <c r="D63" s="145" t="s">
        <v>6626</v>
      </c>
      <c r="E63" s="149" t="str">
        <f>[6]CPUS!$D$51</f>
        <v>EXECUÇÃO DE PAVIMENTO COM APLICAÇÃO DE CONCRETO ASFÁLTICO, CAMADA DE ROLAMENTO - EXCLUSIVE CARGA E TRANSPORTE</v>
      </c>
      <c r="F63" s="145" t="str">
        <f>[6]CPUS!$E$51</f>
        <v>M3</v>
      </c>
      <c r="G63" s="147"/>
      <c r="H63" s="136">
        <f>H62*G63</f>
        <v>0</v>
      </c>
      <c r="I63" s="137">
        <f>K9*0.05</f>
        <v>80.418999907900002</v>
      </c>
      <c r="J63" s="138">
        <f>J30</f>
        <v>544.77447567413503</v>
      </c>
      <c r="K63" s="139">
        <f t="shared" si="17"/>
        <v>0.22</v>
      </c>
      <c r="L63" s="140">
        <f t="shared" si="12"/>
        <v>664.62</v>
      </c>
      <c r="M63" s="141">
        <f t="shared" si="14"/>
        <v>53448.08</v>
      </c>
      <c r="N63" s="148"/>
    </row>
    <row r="64" spans="1:14" x14ac:dyDescent="0.25">
      <c r="A64" s="129"/>
      <c r="B64" s="131" t="s">
        <v>6538</v>
      </c>
      <c r="C64" s="131" t="s">
        <v>6666</v>
      </c>
      <c r="D64" s="145">
        <v>1</v>
      </c>
      <c r="E64" s="146" t="s">
        <v>6668</v>
      </c>
      <c r="F64" s="145" t="s">
        <v>24</v>
      </c>
      <c r="G64" s="147"/>
      <c r="H64" s="136" t="e">
        <f>#REF!*G64</f>
        <v>#REF!</v>
      </c>
      <c r="I64" s="137">
        <f>(1608.38*45.48)/5640.97</f>
        <v>12.967472331886182</v>
      </c>
      <c r="J64" s="138">
        <f>J31</f>
        <v>4298.96</v>
      </c>
      <c r="K64" s="243">
        <f>[5]ORÇ!$K$3</f>
        <v>0.15</v>
      </c>
      <c r="L64" s="140">
        <f>ROUND(J64*(1+K64),2)</f>
        <v>4943.8</v>
      </c>
      <c r="M64" s="141">
        <f>ROUND(L64*I64,2)</f>
        <v>64108.59</v>
      </c>
      <c r="N64" s="148"/>
    </row>
    <row r="65" spans="1:14" x14ac:dyDescent="0.25">
      <c r="A65" s="129"/>
      <c r="B65" s="131" t="s">
        <v>6539</v>
      </c>
      <c r="C65" s="131" t="s">
        <v>6666</v>
      </c>
      <c r="D65" s="145">
        <v>2</v>
      </c>
      <c r="E65" s="146" t="s">
        <v>6667</v>
      </c>
      <c r="F65" s="145" t="s">
        <v>24</v>
      </c>
      <c r="G65" s="241"/>
      <c r="H65" s="136" t="e">
        <f>#REF!*G65</f>
        <v>#REF!</v>
      </c>
      <c r="I65" s="137">
        <f>(1608.38*6.77)/5640.97</f>
        <v>1.9302943642671382</v>
      </c>
      <c r="J65" s="138">
        <f>J32</f>
        <v>6130.85</v>
      </c>
      <c r="K65" s="243">
        <f>[5]ORÇ!$K$3</f>
        <v>0.15</v>
      </c>
      <c r="L65" s="140">
        <f>ROUND(J65*(1+K65),2)</f>
        <v>7050.48</v>
      </c>
      <c r="M65" s="141">
        <f>ROUND(L65*I65,2)</f>
        <v>13609.5</v>
      </c>
      <c r="N65" s="148"/>
    </row>
    <row r="66" spans="1:14" x14ac:dyDescent="0.25">
      <c r="A66" s="129"/>
      <c r="B66" s="131" t="s">
        <v>6669</v>
      </c>
      <c r="C66" s="131" t="s">
        <v>6666</v>
      </c>
      <c r="D66" s="145">
        <v>3</v>
      </c>
      <c r="E66" s="146" t="s">
        <v>6665</v>
      </c>
      <c r="F66" s="145" t="s">
        <v>24</v>
      </c>
      <c r="G66" s="241"/>
      <c r="H66" s="136" t="e">
        <f>#REF!*G66</f>
        <v>#REF!</v>
      </c>
      <c r="I66" s="137">
        <f>(1608.38*4.51)/5640.97</f>
        <v>1.285912493773234</v>
      </c>
      <c r="J66" s="138">
        <f>J33</f>
        <v>3171.88</v>
      </c>
      <c r="K66" s="243">
        <f>[5]ORÇ!$K$3</f>
        <v>0.15</v>
      </c>
      <c r="L66" s="140">
        <f>ROUND(J66*(1+K66),2)</f>
        <v>3647.66</v>
      </c>
      <c r="M66" s="141">
        <f>ROUND(L66*I66,2)</f>
        <v>4690.57</v>
      </c>
      <c r="N66" s="148"/>
    </row>
    <row r="67" spans="1:14" x14ac:dyDescent="0.25">
      <c r="A67" s="129"/>
      <c r="B67" s="131" t="s">
        <v>6670</v>
      </c>
      <c r="C67" s="131" t="s">
        <v>54</v>
      </c>
      <c r="D67" s="145">
        <v>5914622</v>
      </c>
      <c r="E67" s="146" t="s">
        <v>137</v>
      </c>
      <c r="F67" s="134" t="s">
        <v>6686</v>
      </c>
      <c r="G67" s="147"/>
      <c r="H67" s="136">
        <f>H63*1.3</f>
        <v>0</v>
      </c>
      <c r="I67" s="137">
        <f>I63+(I63*0.3)</f>
        <v>104.54469988027</v>
      </c>
      <c r="J67" s="138">
        <v>1.68</v>
      </c>
      <c r="K67" s="139">
        <f t="shared" ref="K67:K68" si="18">$K$2</f>
        <v>0.22</v>
      </c>
      <c r="L67" s="140">
        <f t="shared" si="12"/>
        <v>2.0499999999999998</v>
      </c>
      <c r="M67" s="141">
        <f t="shared" si="14"/>
        <v>214.32</v>
      </c>
      <c r="N67" s="148"/>
    </row>
    <row r="68" spans="1:14" x14ac:dyDescent="0.25">
      <c r="A68" s="105"/>
      <c r="B68" s="131" t="s">
        <v>6676</v>
      </c>
      <c r="C68" s="131" t="s">
        <v>54</v>
      </c>
      <c r="D68" s="145">
        <v>5914622</v>
      </c>
      <c r="E68" s="165" t="s">
        <v>138</v>
      </c>
      <c r="F68" s="134" t="s">
        <v>6686</v>
      </c>
      <c r="G68" s="147">
        <v>20</v>
      </c>
      <c r="H68" s="136">
        <f>H67*G68</f>
        <v>0</v>
      </c>
      <c r="I68" s="137">
        <f>I67*20</f>
        <v>2090.8939976053998</v>
      </c>
      <c r="J68" s="138">
        <v>1.68</v>
      </c>
      <c r="K68" s="139">
        <f t="shared" si="18"/>
        <v>0.22</v>
      </c>
      <c r="L68" s="140">
        <f t="shared" si="12"/>
        <v>2.0499999999999998</v>
      </c>
      <c r="M68" s="141">
        <f t="shared" si="14"/>
        <v>4286.33</v>
      </c>
    </row>
    <row r="69" spans="1:14" x14ac:dyDescent="0.25">
      <c r="A69" s="105"/>
      <c r="B69" s="254" t="str">
        <f>CONCATENATE("TOTAL DO ITEM ",B15,  )</f>
        <v>TOTAL DO ITEM 1.3</v>
      </c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172">
        <f>SUM(M54:M68)</f>
        <v>340607.92</v>
      </c>
    </row>
    <row r="70" spans="1:14" x14ac:dyDescent="0.25">
      <c r="A70" s="105"/>
      <c r="B70" s="130">
        <v>3</v>
      </c>
      <c r="C70" s="250" t="s">
        <v>6566</v>
      </c>
      <c r="D70" s="251"/>
      <c r="E70" s="251"/>
      <c r="F70" s="251"/>
      <c r="G70" s="251"/>
      <c r="H70" s="251"/>
      <c r="I70" s="251"/>
      <c r="J70" s="251"/>
      <c r="K70" s="251"/>
      <c r="L70" s="251"/>
      <c r="M70" s="252"/>
    </row>
    <row r="71" spans="1:14" x14ac:dyDescent="0.25">
      <c r="A71" s="105"/>
      <c r="B71" s="131" t="s">
        <v>104</v>
      </c>
      <c r="C71" s="131" t="s">
        <v>34</v>
      </c>
      <c r="D71" s="142">
        <v>98519</v>
      </c>
      <c r="E71" s="133" t="s">
        <v>100</v>
      </c>
      <c r="F71" s="134" t="s">
        <v>3</v>
      </c>
      <c r="G71" s="135"/>
      <c r="H71" s="136">
        <v>600</v>
      </c>
      <c r="I71" s="137">
        <v>520.91999999999996</v>
      </c>
      <c r="J71" s="138">
        <v>3.62</v>
      </c>
      <c r="K71" s="139">
        <f t="shared" ref="K71:K72" si="19">$K$2</f>
        <v>0.22</v>
      </c>
      <c r="L71" s="140">
        <f>ROUND(J71*(1+K71),2)</f>
        <v>4.42</v>
      </c>
      <c r="M71" s="141">
        <f>ROUND(L71*I71,2)</f>
        <v>2302.4699999999998</v>
      </c>
    </row>
    <row r="72" spans="1:14" ht="22.5" x14ac:dyDescent="0.25">
      <c r="A72" s="105"/>
      <c r="B72" s="131" t="s">
        <v>105</v>
      </c>
      <c r="C72" s="131" t="s">
        <v>126</v>
      </c>
      <c r="D72" s="150" t="s">
        <v>6675</v>
      </c>
      <c r="E72" s="164" t="s">
        <v>6569</v>
      </c>
      <c r="F72" s="150" t="s">
        <v>3</v>
      </c>
      <c r="G72" s="135"/>
      <c r="H72" s="136">
        <v>14</v>
      </c>
      <c r="I72" s="137">
        <f>I71</f>
        <v>520.91999999999996</v>
      </c>
      <c r="J72" s="138">
        <f>VLOOKUP(D72,CPUS!C:H,6,FALSE)</f>
        <v>124.97000000000001</v>
      </c>
      <c r="K72" s="139">
        <f t="shared" si="19"/>
        <v>0.22</v>
      </c>
      <c r="L72" s="140">
        <f>ROUND(J72*(1+K72),2)</f>
        <v>152.46</v>
      </c>
      <c r="M72" s="141">
        <f>ROUND(L72*I72,2)</f>
        <v>79419.460000000006</v>
      </c>
    </row>
    <row r="73" spans="1:14" ht="11.25" customHeight="1" x14ac:dyDescent="0.25">
      <c r="A73" s="129"/>
      <c r="B73" s="254" t="str">
        <f>CONCATENATE("TOTAL DO ITEM ",B53,  )</f>
        <v>TOTAL DO ITEM 2</v>
      </c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172">
        <f>SUM(M71:M72)</f>
        <v>81721.930000000008</v>
      </c>
    </row>
    <row r="74" spans="1:14" x14ac:dyDescent="0.25">
      <c r="A74" s="129"/>
      <c r="B74" s="130">
        <v>4</v>
      </c>
      <c r="C74" s="250" t="s">
        <v>6528</v>
      </c>
      <c r="D74" s="251"/>
      <c r="E74" s="251"/>
      <c r="F74" s="251"/>
      <c r="G74" s="251"/>
      <c r="H74" s="251"/>
      <c r="I74" s="251"/>
      <c r="J74" s="251"/>
      <c r="K74" s="251"/>
      <c r="L74" s="251"/>
      <c r="M74" s="252"/>
    </row>
    <row r="75" spans="1:14" x14ac:dyDescent="0.25">
      <c r="A75" s="129"/>
      <c r="B75" s="131" t="s">
        <v>103</v>
      </c>
      <c r="C75" s="131" t="s">
        <v>54</v>
      </c>
      <c r="D75" s="142">
        <v>5213407</v>
      </c>
      <c r="E75" s="133" t="s">
        <v>5147</v>
      </c>
      <c r="F75" s="134" t="s">
        <v>3</v>
      </c>
      <c r="G75" s="135"/>
      <c r="H75" s="136">
        <v>600</v>
      </c>
      <c r="I75" s="137">
        <v>0</v>
      </c>
      <c r="J75" s="138">
        <v>31.36</v>
      </c>
      <c r="K75" s="139">
        <f t="shared" ref="K75:K77" si="20">$K$2</f>
        <v>0.22</v>
      </c>
      <c r="L75" s="140">
        <f>ROUND(J75*(1+K75),2)</f>
        <v>38.26</v>
      </c>
      <c r="M75" s="141">
        <f>ROUND(L75*I75,2)</f>
        <v>0</v>
      </c>
    </row>
    <row r="76" spans="1:14" ht="12.75" x14ac:dyDescent="0.25">
      <c r="A76" s="129"/>
      <c r="B76" s="131" t="s">
        <v>124</v>
      </c>
      <c r="C76" s="246" t="s">
        <v>54</v>
      </c>
      <c r="D76" s="247" t="s">
        <v>6700</v>
      </c>
      <c r="E76" s="133" t="s">
        <v>5137</v>
      </c>
      <c r="F76" s="134" t="s">
        <v>3</v>
      </c>
      <c r="G76" s="135"/>
      <c r="H76" s="136">
        <v>600</v>
      </c>
      <c r="I76" s="137">
        <v>0</v>
      </c>
      <c r="J76" s="138">
        <v>6.17</v>
      </c>
      <c r="K76" s="139">
        <f t="shared" si="20"/>
        <v>0.22</v>
      </c>
      <c r="L76" s="140">
        <f>ROUND(J76*(1+K76),2)</f>
        <v>7.53</v>
      </c>
      <c r="M76" s="141">
        <f>ROUND(L76*I76,2)</f>
        <v>0</v>
      </c>
    </row>
    <row r="77" spans="1:14" x14ac:dyDescent="0.25">
      <c r="A77" s="129"/>
      <c r="B77" s="131" t="s">
        <v>6573</v>
      </c>
      <c r="C77" s="131" t="s">
        <v>126</v>
      </c>
      <c r="D77" s="150" t="s">
        <v>6674</v>
      </c>
      <c r="E77" s="242" t="s">
        <v>6540</v>
      </c>
      <c r="F77" s="150" t="s">
        <v>35</v>
      </c>
      <c r="G77" s="135"/>
      <c r="H77" s="136">
        <v>14</v>
      </c>
      <c r="I77" s="137">
        <v>3</v>
      </c>
      <c r="J77" s="138">
        <f>VLOOKUP(D77,CPUS!C:H,6,FALSE)</f>
        <v>753.96</v>
      </c>
      <c r="K77" s="139">
        <f t="shared" si="20"/>
        <v>0.22</v>
      </c>
      <c r="L77" s="140">
        <f>ROUND(J77*(1+K77),2)</f>
        <v>919.83</v>
      </c>
      <c r="M77" s="141">
        <f>ROUND(L77*I77,2)</f>
        <v>2759.49</v>
      </c>
    </row>
    <row r="78" spans="1:14" ht="11.25" customHeight="1" x14ac:dyDescent="0.25">
      <c r="A78" s="129"/>
      <c r="B78" s="254" t="str">
        <f>CONCATENATE("TOTAL DO ITEM ",  B74,)</f>
        <v>TOTAL DO ITEM 4</v>
      </c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172">
        <f>SUM(M76:M77)</f>
        <v>2759.49</v>
      </c>
    </row>
    <row r="79" spans="1:14" x14ac:dyDescent="0.25">
      <c r="A79" s="129"/>
      <c r="B79" s="130">
        <v>5</v>
      </c>
      <c r="C79" s="250" t="s">
        <v>130</v>
      </c>
      <c r="D79" s="251"/>
      <c r="E79" s="251"/>
      <c r="F79" s="251"/>
      <c r="G79" s="251"/>
      <c r="H79" s="251"/>
      <c r="I79" s="251"/>
      <c r="J79" s="251"/>
      <c r="K79" s="251"/>
      <c r="L79" s="251"/>
      <c r="M79" s="252"/>
    </row>
    <row r="80" spans="1:14" x14ac:dyDescent="0.25">
      <c r="A80" s="129"/>
      <c r="B80" s="131" t="s">
        <v>6567</v>
      </c>
      <c r="C80" s="131" t="s">
        <v>126</v>
      </c>
      <c r="D80" s="132" t="str">
        <f>CPUS!C59</f>
        <v>COMP 07</v>
      </c>
      <c r="E80" s="133" t="s">
        <v>132</v>
      </c>
      <c r="F80" s="134" t="s">
        <v>35</v>
      </c>
      <c r="G80" s="135" t="s">
        <v>102</v>
      </c>
      <c r="H80" s="136">
        <v>1</v>
      </c>
      <c r="I80" s="137">
        <f t="shared" ref="I80" si="21">ROUND(H80,2)</f>
        <v>1</v>
      </c>
      <c r="J80" s="138">
        <f>CPUS!H70</f>
        <v>5509.9520000000011</v>
      </c>
      <c r="K80" s="139">
        <f t="shared" ref="K80:K81" si="22">$K$2</f>
        <v>0.22</v>
      </c>
      <c r="L80" s="140">
        <f>ROUND(J80*(1+K80),2)</f>
        <v>6722.14</v>
      </c>
      <c r="M80" s="141">
        <f>ROUND(L80*I80,2)</f>
        <v>6722.14</v>
      </c>
      <c r="N80" s="151"/>
    </row>
    <row r="81" spans="1:15" x14ac:dyDescent="0.25">
      <c r="A81" s="129"/>
      <c r="B81" s="131" t="s">
        <v>6568</v>
      </c>
      <c r="C81" s="131" t="s">
        <v>126</v>
      </c>
      <c r="D81" s="131" t="str">
        <f>D48</f>
        <v>COMP 15</v>
      </c>
      <c r="E81" s="152" t="s">
        <v>36</v>
      </c>
      <c r="F81" s="153" t="str">
        <f>CPUS!$E$42</f>
        <v>H</v>
      </c>
      <c r="G81" s="135"/>
      <c r="H81" s="136">
        <f>+H62</f>
        <v>1608.379998158</v>
      </c>
      <c r="I81" s="137">
        <f t="shared" ref="I81" si="23">ROUND(H81,2)</f>
        <v>1608.38</v>
      </c>
      <c r="J81" s="138">
        <f>CPUS!H107</f>
        <v>1.03</v>
      </c>
      <c r="K81" s="139">
        <f t="shared" si="22"/>
        <v>0.22</v>
      </c>
      <c r="L81" s="140">
        <f>ROUND(J81*(1+K81),2)</f>
        <v>1.26</v>
      </c>
      <c r="M81" s="141">
        <f>ROUND(L81*I81,2)</f>
        <v>2026.56</v>
      </c>
      <c r="N81" s="151"/>
    </row>
    <row r="82" spans="1:15" x14ac:dyDescent="0.25">
      <c r="A82" s="129"/>
      <c r="B82" s="254" t="str">
        <f>CONCATENATE("TOTAL DO ITEM ",  B79)</f>
        <v>TOTAL DO ITEM 5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172">
        <f>SUM(M80:M81)</f>
        <v>8748.7000000000007</v>
      </c>
    </row>
    <row r="83" spans="1:15" x14ac:dyDescent="0.25">
      <c r="A83" s="129"/>
      <c r="B83" s="253" t="s">
        <v>6580</v>
      </c>
      <c r="C83" s="253"/>
      <c r="D83" s="253"/>
      <c r="E83" s="253"/>
      <c r="F83" s="253"/>
      <c r="G83" s="253"/>
      <c r="H83" s="253"/>
      <c r="I83" s="253"/>
      <c r="J83" s="253"/>
      <c r="K83" s="253"/>
      <c r="L83" s="253"/>
      <c r="M83" s="143">
        <f>M82+M78+M73+M69</f>
        <v>433838.04</v>
      </c>
    </row>
    <row r="84" spans="1:15" ht="25.5" customHeight="1" x14ac:dyDescent="0.25">
      <c r="A84" s="129"/>
      <c r="B84" s="260" t="s">
        <v>6581</v>
      </c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173">
        <f>M50+M83+M17</f>
        <v>1181339.78</v>
      </c>
      <c r="O84" s="17"/>
    </row>
    <row r="85" spans="1:15" x14ac:dyDescent="0.25">
      <c r="B85" s="248" t="s">
        <v>6682</v>
      </c>
      <c r="C85" s="248"/>
      <c r="D85" s="248"/>
      <c r="L85" s="166" t="s">
        <v>6572</v>
      </c>
      <c r="M85" s="167">
        <f>M84/(K9+K8)</f>
        <v>281.62139605064527</v>
      </c>
      <c r="O85" s="18"/>
    </row>
    <row r="88" spans="1:15" x14ac:dyDescent="0.25">
      <c r="M88" s="157">
        <f>M84/K9</f>
        <v>734.49046951151558</v>
      </c>
    </row>
    <row r="89" spans="1:15" x14ac:dyDescent="0.25">
      <c r="E89" s="12" t="s">
        <v>6683</v>
      </c>
    </row>
    <row r="90" spans="1:15" x14ac:dyDescent="0.25">
      <c r="E90" s="12" t="s">
        <v>6570</v>
      </c>
    </row>
  </sheetData>
  <mergeCells count="32">
    <mergeCell ref="B2:E2"/>
    <mergeCell ref="B6:M6"/>
    <mergeCell ref="I9:J9"/>
    <mergeCell ref="B84:L84"/>
    <mergeCell ref="B78:L78"/>
    <mergeCell ref="C79:M79"/>
    <mergeCell ref="B82:L82"/>
    <mergeCell ref="B4:E4"/>
    <mergeCell ref="B73:L73"/>
    <mergeCell ref="C74:M74"/>
    <mergeCell ref="B9:E9"/>
    <mergeCell ref="B18:M18"/>
    <mergeCell ref="B8:E8"/>
    <mergeCell ref="I8:J8"/>
    <mergeCell ref="B50:L50"/>
    <mergeCell ref="B51:M51"/>
    <mergeCell ref="B85:D85"/>
    <mergeCell ref="B3:E3"/>
    <mergeCell ref="C12:M12"/>
    <mergeCell ref="B17:L17"/>
    <mergeCell ref="C53:L53"/>
    <mergeCell ref="B69:L69"/>
    <mergeCell ref="C70:M70"/>
    <mergeCell ref="B83:L83"/>
    <mergeCell ref="C20:L20"/>
    <mergeCell ref="C37:M37"/>
    <mergeCell ref="C41:M41"/>
    <mergeCell ref="C46:M46"/>
    <mergeCell ref="B49:L49"/>
    <mergeCell ref="B36:L36"/>
    <mergeCell ref="B40:L40"/>
    <mergeCell ref="B45:L45"/>
  </mergeCells>
  <phoneticPr fontId="4" type="noConversion"/>
  <printOptions horizontalCentered="1" verticalCentered="1"/>
  <pageMargins left="0.31496062992125984" right="0.31496062992125984" top="0.59055118110236227" bottom="0.59055118110236227" header="0.31496062992125984" footer="0.31496062992125984"/>
  <pageSetup paperSize="9" scale="74" fitToHeight="0" orientation="landscape" r:id="rId1"/>
  <headerFooter>
    <oddFooter>&amp;C&amp;"+,Regular"Página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1"/>
  <sheetViews>
    <sheetView showGridLines="0" view="pageBreakPreview" topLeftCell="B85" zoomScaleNormal="115" zoomScaleSheetLayoutView="100" workbookViewId="0">
      <selection activeCell="D12" sqref="D12"/>
    </sheetView>
  </sheetViews>
  <sheetFormatPr defaultColWidth="9.140625" defaultRowHeight="15" x14ac:dyDescent="0.25"/>
  <cols>
    <col min="1" max="1" width="9.140625" style="46"/>
    <col min="2" max="2" width="14.140625" style="46" customWidth="1"/>
    <col min="3" max="3" width="14.42578125" style="46" customWidth="1"/>
    <col min="4" max="4" width="85.140625" style="46" customWidth="1"/>
    <col min="5" max="5" width="8.28515625" style="46" customWidth="1"/>
    <col min="6" max="6" width="9.28515625" style="64" customWidth="1"/>
    <col min="7" max="7" width="10.85546875" style="64" customWidth="1"/>
    <col min="8" max="8" width="11.7109375" style="64" customWidth="1"/>
    <col min="9" max="9" width="22.140625" style="46" customWidth="1"/>
    <col min="10" max="10" width="10.42578125" style="61" bestFit="1" customWidth="1"/>
    <col min="11" max="11" width="34.7109375" style="46" customWidth="1"/>
    <col min="12" max="12" width="13.140625" style="46" bestFit="1" customWidth="1"/>
    <col min="13" max="16" width="9.140625" style="46"/>
    <col min="17" max="16384" width="9.140625" style="7"/>
  </cols>
  <sheetData>
    <row r="1" spans="1:16" s="5" customFormat="1" ht="12.75" customHeight="1" x14ac:dyDescent="0.25">
      <c r="A1" s="44"/>
      <c r="B1" s="268" t="s">
        <v>55</v>
      </c>
      <c r="C1" s="269"/>
      <c r="D1" s="270"/>
      <c r="E1" s="274"/>
      <c r="F1" s="275"/>
      <c r="G1" s="275"/>
      <c r="H1" s="276"/>
      <c r="I1" s="11"/>
      <c r="J1" s="16"/>
      <c r="K1" s="11"/>
      <c r="L1" s="11"/>
      <c r="M1" s="11"/>
      <c r="N1" s="11"/>
      <c r="O1" s="11"/>
      <c r="P1" s="11"/>
    </row>
    <row r="2" spans="1:16" s="5" customFormat="1" ht="12.75" customHeight="1" x14ac:dyDescent="0.25">
      <c r="A2" s="19"/>
      <c r="B2" s="271"/>
      <c r="C2" s="272"/>
      <c r="D2" s="273"/>
      <c r="E2" s="277"/>
      <c r="F2" s="278"/>
      <c r="G2" s="278"/>
      <c r="H2" s="279"/>
      <c r="I2" s="11"/>
      <c r="J2" s="16"/>
      <c r="K2" s="11"/>
      <c r="L2" s="11"/>
      <c r="M2" s="11"/>
      <c r="N2" s="11"/>
      <c r="O2" s="11"/>
      <c r="P2" s="11"/>
    </row>
    <row r="3" spans="1:16" s="5" customFormat="1" x14ac:dyDescent="0.25">
      <c r="A3" s="45"/>
      <c r="B3" s="280" t="s">
        <v>6624</v>
      </c>
      <c r="C3" s="281"/>
      <c r="D3" s="281"/>
      <c r="E3" s="277"/>
      <c r="F3" s="278"/>
      <c r="G3" s="278"/>
      <c r="H3" s="279"/>
      <c r="I3" s="11"/>
      <c r="J3" s="16"/>
      <c r="K3" s="11"/>
      <c r="L3" s="11"/>
      <c r="M3" s="11"/>
      <c r="N3" s="11"/>
      <c r="O3" s="11"/>
      <c r="P3" s="11"/>
    </row>
    <row r="4" spans="1:16" s="5" customFormat="1" ht="15.75" thickBot="1" x14ac:dyDescent="0.3">
      <c r="A4" s="45"/>
      <c r="B4" s="280"/>
      <c r="C4" s="281"/>
      <c r="D4" s="281"/>
      <c r="E4" s="277"/>
      <c r="F4" s="278"/>
      <c r="G4" s="278"/>
      <c r="H4" s="279"/>
      <c r="I4" s="11"/>
      <c r="J4" s="16"/>
      <c r="K4" s="11"/>
      <c r="L4" s="11"/>
      <c r="M4" s="11"/>
      <c r="N4" s="11"/>
      <c r="O4" s="11"/>
      <c r="P4" s="11"/>
    </row>
    <row r="5" spans="1:16" ht="26.25" customHeight="1" x14ac:dyDescent="0.25">
      <c r="B5" s="201" t="s">
        <v>6625</v>
      </c>
      <c r="C5" s="202" t="s">
        <v>6626</v>
      </c>
      <c r="D5" s="203" t="s">
        <v>6627</v>
      </c>
      <c r="E5" s="202" t="s">
        <v>23</v>
      </c>
      <c r="F5" s="202" t="s">
        <v>6628</v>
      </c>
      <c r="G5" s="203" t="s">
        <v>6629</v>
      </c>
      <c r="H5" s="204" t="s">
        <v>6630</v>
      </c>
    </row>
    <row r="6" spans="1:16" x14ac:dyDescent="0.25">
      <c r="B6" s="205" t="s">
        <v>6625</v>
      </c>
      <c r="C6" s="206" t="s">
        <v>6631</v>
      </c>
      <c r="D6" s="207" t="s">
        <v>6632</v>
      </c>
      <c r="E6" s="208" t="s">
        <v>24</v>
      </c>
      <c r="F6" s="209">
        <v>2.5499999999999998</v>
      </c>
      <c r="G6" s="210">
        <f>H34</f>
        <v>164.61128200000002</v>
      </c>
      <c r="H6" s="211">
        <f>F6*G6</f>
        <v>419.75876909999999</v>
      </c>
    </row>
    <row r="7" spans="1:16" ht="25.5" x14ac:dyDescent="0.25">
      <c r="B7" s="205" t="s">
        <v>54</v>
      </c>
      <c r="C7" s="206" t="s">
        <v>6687</v>
      </c>
      <c r="D7" s="207" t="s">
        <v>5</v>
      </c>
      <c r="E7" s="208" t="s">
        <v>4</v>
      </c>
      <c r="F7" s="212">
        <v>4.6399999999999997E-2</v>
      </c>
      <c r="G7" s="210">
        <v>373.34</v>
      </c>
      <c r="H7" s="211">
        <f t="shared" ref="H7:H16" si="0">F7*G7</f>
        <v>17.322975999999997</v>
      </c>
    </row>
    <row r="8" spans="1:16" ht="25.5" x14ac:dyDescent="0.25">
      <c r="B8" s="205" t="s">
        <v>54</v>
      </c>
      <c r="C8" s="206" t="s">
        <v>6687</v>
      </c>
      <c r="D8" s="207" t="s">
        <v>15</v>
      </c>
      <c r="E8" s="208" t="s">
        <v>14</v>
      </c>
      <c r="F8" s="212">
        <v>9.4899999999999998E-2</v>
      </c>
      <c r="G8" s="210">
        <v>170.37</v>
      </c>
      <c r="H8" s="211">
        <f t="shared" si="0"/>
        <v>16.168113000000002</v>
      </c>
    </row>
    <row r="9" spans="1:16" x14ac:dyDescent="0.25">
      <c r="B9" s="205" t="s">
        <v>34</v>
      </c>
      <c r="C9" s="206">
        <v>88314</v>
      </c>
      <c r="D9" s="207" t="s">
        <v>28</v>
      </c>
      <c r="E9" s="208" t="s">
        <v>22</v>
      </c>
      <c r="F9" s="212">
        <v>1.1301000000000001</v>
      </c>
      <c r="G9" s="210">
        <v>24.47</v>
      </c>
      <c r="H9" s="211">
        <f t="shared" si="0"/>
        <v>27.653547</v>
      </c>
    </row>
    <row r="10" spans="1:16" ht="38.25" x14ac:dyDescent="0.25">
      <c r="B10" s="205" t="s">
        <v>34</v>
      </c>
      <c r="C10" s="206">
        <v>91386</v>
      </c>
      <c r="D10" s="207" t="s">
        <v>8</v>
      </c>
      <c r="E10" s="208" t="s">
        <v>4</v>
      </c>
      <c r="F10" s="212">
        <v>4.6399999999999997E-2</v>
      </c>
      <c r="G10" s="210">
        <v>287.60000000000002</v>
      </c>
      <c r="H10" s="211">
        <f t="shared" si="0"/>
        <v>13.34464</v>
      </c>
    </row>
    <row r="11" spans="1:16" ht="25.5" x14ac:dyDescent="0.25">
      <c r="B11" s="205" t="s">
        <v>54</v>
      </c>
      <c r="C11" s="206" t="s">
        <v>6688</v>
      </c>
      <c r="D11" s="207" t="s">
        <v>10</v>
      </c>
      <c r="E11" s="208" t="s">
        <v>4</v>
      </c>
      <c r="F11" s="212">
        <v>8.0500000000000002E-2</v>
      </c>
      <c r="G11" s="210">
        <v>256.77</v>
      </c>
      <c r="H11" s="211">
        <f t="shared" si="0"/>
        <v>20.669985</v>
      </c>
    </row>
    <row r="12" spans="1:16" ht="25.5" x14ac:dyDescent="0.25">
      <c r="B12" s="205" t="s">
        <v>54</v>
      </c>
      <c r="C12" s="206" t="s">
        <v>6688</v>
      </c>
      <c r="D12" s="207" t="s">
        <v>18</v>
      </c>
      <c r="E12" s="208" t="s">
        <v>14</v>
      </c>
      <c r="F12" s="212">
        <v>6.0699999999999997E-2</v>
      </c>
      <c r="G12" s="210">
        <v>94.4</v>
      </c>
      <c r="H12" s="211">
        <f t="shared" si="0"/>
        <v>5.7300800000000001</v>
      </c>
    </row>
    <row r="13" spans="1:16" ht="25.5" x14ac:dyDescent="0.25">
      <c r="B13" s="205" t="s">
        <v>54</v>
      </c>
      <c r="C13" s="206" t="s">
        <v>6690</v>
      </c>
      <c r="D13" s="207" t="s">
        <v>20</v>
      </c>
      <c r="E13" s="208" t="s">
        <v>14</v>
      </c>
      <c r="F13" s="212">
        <v>3.4099999999999998E-2</v>
      </c>
      <c r="G13" s="210">
        <v>39.020000000000003</v>
      </c>
      <c r="H13" s="211">
        <f t="shared" si="0"/>
        <v>1.3305820000000002</v>
      </c>
    </row>
    <row r="14" spans="1:16" ht="25.5" x14ac:dyDescent="0.25">
      <c r="B14" s="205" t="s">
        <v>54</v>
      </c>
      <c r="C14" s="206" t="s">
        <v>6690</v>
      </c>
      <c r="D14" s="207" t="s">
        <v>12</v>
      </c>
      <c r="E14" s="208" t="s">
        <v>4</v>
      </c>
      <c r="F14" s="212">
        <f>0.0341/2.5548</f>
        <v>1.3347424455926099E-2</v>
      </c>
      <c r="G14" s="210">
        <v>120.14</v>
      </c>
      <c r="H14" s="211">
        <f t="shared" si="0"/>
        <v>1.6035595741349615</v>
      </c>
      <c r="I14" s="82" t="s">
        <v>127</v>
      </c>
      <c r="J14" s="83" t="s">
        <v>125</v>
      </c>
    </row>
    <row r="15" spans="1:16" ht="25.5" x14ac:dyDescent="0.25">
      <c r="B15" s="205" t="s">
        <v>54</v>
      </c>
      <c r="C15" s="206" t="s">
        <v>6689</v>
      </c>
      <c r="D15" s="207" t="s">
        <v>13</v>
      </c>
      <c r="E15" s="208" t="s">
        <v>4</v>
      </c>
      <c r="F15" s="212">
        <v>4.19E-2</v>
      </c>
      <c r="G15" s="210">
        <v>236.26</v>
      </c>
      <c r="H15" s="211">
        <f t="shared" si="0"/>
        <v>9.8992939999999994</v>
      </c>
      <c r="I15" s="84" t="s">
        <v>145</v>
      </c>
      <c r="J15" s="85">
        <v>180</v>
      </c>
    </row>
    <row r="16" spans="1:16" ht="25.5" x14ac:dyDescent="0.25">
      <c r="B16" s="205" t="s">
        <v>54</v>
      </c>
      <c r="C16" s="206" t="s">
        <v>6689</v>
      </c>
      <c r="D16" s="207" t="s">
        <v>21</v>
      </c>
      <c r="E16" s="208" t="s">
        <v>14</v>
      </c>
      <c r="F16" s="212">
        <v>9.9000000000000005E-2</v>
      </c>
      <c r="G16" s="210">
        <v>114.07</v>
      </c>
      <c r="H16" s="211">
        <f t="shared" si="0"/>
        <v>11.29293</v>
      </c>
    </row>
    <row r="17" spans="1:16" ht="15.75" thickBot="1" x14ac:dyDescent="0.3">
      <c r="B17" s="266" t="s">
        <v>6633</v>
      </c>
      <c r="C17" s="267"/>
      <c r="D17" s="267"/>
      <c r="E17" s="267"/>
      <c r="F17" s="267"/>
      <c r="G17" s="267"/>
      <c r="H17" s="213">
        <f>SUM(H6:H16)</f>
        <v>544.77447567413503</v>
      </c>
    </row>
    <row r="18" spans="1:16" ht="10.5" customHeight="1" thickBot="1" x14ac:dyDescent="0.25">
      <c r="B18" s="214"/>
      <c r="C18" s="215"/>
      <c r="D18" s="215"/>
      <c r="E18" s="215"/>
      <c r="F18" s="215"/>
      <c r="G18" s="215"/>
      <c r="H18" s="216"/>
    </row>
    <row r="19" spans="1:16" ht="38.25" x14ac:dyDescent="0.25">
      <c r="B19" s="201" t="s">
        <v>6625</v>
      </c>
      <c r="C19" s="202" t="s">
        <v>6634</v>
      </c>
      <c r="D19" s="203" t="s">
        <v>6635</v>
      </c>
      <c r="E19" s="202" t="s">
        <v>24</v>
      </c>
      <c r="F19" s="202" t="s">
        <v>6628</v>
      </c>
      <c r="G19" s="203" t="s">
        <v>6629</v>
      </c>
      <c r="H19" s="204" t="s">
        <v>6630</v>
      </c>
    </row>
    <row r="20" spans="1:16" x14ac:dyDescent="0.25">
      <c r="B20" s="205" t="s">
        <v>34</v>
      </c>
      <c r="C20" s="206" t="s">
        <v>6636</v>
      </c>
      <c r="D20" s="207" t="s">
        <v>108</v>
      </c>
      <c r="E20" s="208" t="s">
        <v>23</v>
      </c>
      <c r="F20" s="217">
        <v>0.32479999999999998</v>
      </c>
      <c r="G20" s="210">
        <v>95</v>
      </c>
      <c r="H20" s="211">
        <f>F20*G20</f>
        <v>30.855999999999998</v>
      </c>
    </row>
    <row r="21" spans="1:16" x14ac:dyDescent="0.25">
      <c r="B21" s="205" t="s">
        <v>34</v>
      </c>
      <c r="C21" s="206" t="s">
        <v>6637</v>
      </c>
      <c r="D21" s="207" t="s">
        <v>110</v>
      </c>
      <c r="E21" s="208" t="s">
        <v>2</v>
      </c>
      <c r="F21" s="217">
        <v>30</v>
      </c>
      <c r="G21" s="210">
        <v>1.0900000000000001</v>
      </c>
      <c r="H21" s="211">
        <f t="shared" ref="H21:H33" si="1">F21*G21</f>
        <v>32.700000000000003</v>
      </c>
    </row>
    <row r="22" spans="1:16" x14ac:dyDescent="0.25">
      <c r="B22" s="205" t="s">
        <v>34</v>
      </c>
      <c r="C22" s="206" t="s">
        <v>6638</v>
      </c>
      <c r="D22" s="207" t="s">
        <v>109</v>
      </c>
      <c r="E22" s="208" t="s">
        <v>23</v>
      </c>
      <c r="F22" s="217">
        <v>0.19980000000000001</v>
      </c>
      <c r="G22" s="210">
        <v>109.1</v>
      </c>
      <c r="H22" s="211">
        <f t="shared" si="1"/>
        <v>21.798179999999999</v>
      </c>
    </row>
    <row r="23" spans="1:16" x14ac:dyDescent="0.25">
      <c r="B23" s="205" t="s">
        <v>34</v>
      </c>
      <c r="C23" s="206" t="s">
        <v>6639</v>
      </c>
      <c r="D23" s="207" t="s">
        <v>107</v>
      </c>
      <c r="E23" s="208" t="s">
        <v>23</v>
      </c>
      <c r="F23" s="217">
        <v>6.25E-2</v>
      </c>
      <c r="G23" s="210">
        <v>94.5</v>
      </c>
      <c r="H23" s="211">
        <f t="shared" si="1"/>
        <v>5.90625</v>
      </c>
    </row>
    <row r="24" spans="1:16" ht="25.5" x14ac:dyDescent="0.25">
      <c r="B24" s="205" t="s">
        <v>54</v>
      </c>
      <c r="C24" s="206" t="s">
        <v>6691</v>
      </c>
      <c r="D24" s="207" t="s">
        <v>6</v>
      </c>
      <c r="E24" s="208" t="s">
        <v>4</v>
      </c>
      <c r="F24" s="217">
        <v>4.7999999999999996E-3</v>
      </c>
      <c r="G24" s="210">
        <v>189.66</v>
      </c>
      <c r="H24" s="211">
        <f t="shared" si="1"/>
        <v>0.91036799999999996</v>
      </c>
    </row>
    <row r="25" spans="1:16" ht="25.5" x14ac:dyDescent="0.25">
      <c r="B25" s="205" t="s">
        <v>54</v>
      </c>
      <c r="C25" s="206" t="s">
        <v>6691</v>
      </c>
      <c r="D25" s="207" t="s">
        <v>16</v>
      </c>
      <c r="E25" s="208" t="s">
        <v>14</v>
      </c>
      <c r="F25" s="217">
        <v>1.7899999999999999E-2</v>
      </c>
      <c r="G25" s="210">
        <v>93.53</v>
      </c>
      <c r="H25" s="211">
        <f t="shared" si="1"/>
        <v>1.6741869999999999</v>
      </c>
    </row>
    <row r="26" spans="1:16" x14ac:dyDescent="0.25">
      <c r="B26" s="205" t="s">
        <v>54</v>
      </c>
      <c r="C26" s="206" t="s">
        <v>6692</v>
      </c>
      <c r="D26" s="207" t="s">
        <v>7</v>
      </c>
      <c r="E26" s="208" t="s">
        <v>4</v>
      </c>
      <c r="F26" s="217">
        <v>4.5499999999999999E-2</v>
      </c>
      <c r="G26" s="210">
        <v>272.48</v>
      </c>
      <c r="H26" s="211">
        <f t="shared" si="1"/>
        <v>12.39784</v>
      </c>
    </row>
    <row r="27" spans="1:16" x14ac:dyDescent="0.25">
      <c r="B27" s="205" t="s">
        <v>34</v>
      </c>
      <c r="C27" s="206">
        <v>44951</v>
      </c>
      <c r="D27" s="207" t="s">
        <v>6640</v>
      </c>
      <c r="E27" s="208" t="s">
        <v>24</v>
      </c>
      <c r="F27" s="217">
        <v>6.3229999999999995E-2</v>
      </c>
      <c r="G27" s="210">
        <v>0</v>
      </c>
      <c r="H27" s="211">
        <f t="shared" si="1"/>
        <v>0</v>
      </c>
      <c r="I27" s="82" t="s">
        <v>127</v>
      </c>
      <c r="J27" s="83" t="s">
        <v>125</v>
      </c>
    </row>
    <row r="28" spans="1:16" x14ac:dyDescent="0.25">
      <c r="B28" s="244" t="s">
        <v>54</v>
      </c>
      <c r="C28" s="245" t="s">
        <v>6693</v>
      </c>
      <c r="D28" s="207" t="s">
        <v>29</v>
      </c>
      <c r="E28" s="208" t="s">
        <v>22</v>
      </c>
      <c r="F28" s="217">
        <v>4.5499999999999999E-2</v>
      </c>
      <c r="G28" s="210">
        <v>20.61</v>
      </c>
      <c r="H28" s="211">
        <f t="shared" si="1"/>
        <v>0.93775499999999989</v>
      </c>
      <c r="I28" s="84" t="s">
        <v>145</v>
      </c>
      <c r="J28" s="85">
        <f>J15</f>
        <v>180</v>
      </c>
    </row>
    <row r="29" spans="1:16" x14ac:dyDescent="0.25">
      <c r="B29" s="205" t="s">
        <v>34</v>
      </c>
      <c r="C29" s="206">
        <v>90776</v>
      </c>
      <c r="D29" s="207" t="s">
        <v>30</v>
      </c>
      <c r="E29" s="208" t="s">
        <v>22</v>
      </c>
      <c r="F29" s="218">
        <v>2.2700000000000001E-2</v>
      </c>
      <c r="G29" s="210">
        <v>77.87</v>
      </c>
      <c r="H29" s="211">
        <f t="shared" si="1"/>
        <v>1.7676490000000002</v>
      </c>
    </row>
    <row r="30" spans="1:16" s="8" customFormat="1" ht="25.5" x14ac:dyDescent="0.25">
      <c r="A30" s="59"/>
      <c r="B30" s="205" t="s">
        <v>34</v>
      </c>
      <c r="C30" s="206">
        <v>93433</v>
      </c>
      <c r="D30" s="207" t="s">
        <v>9</v>
      </c>
      <c r="E30" s="208" t="s">
        <v>4</v>
      </c>
      <c r="F30" s="218">
        <v>1.7600000000000001E-2</v>
      </c>
      <c r="G30" s="210">
        <v>2752.76</v>
      </c>
      <c r="H30" s="211">
        <f t="shared" si="1"/>
        <v>48.44857600000001</v>
      </c>
      <c r="I30" s="46"/>
      <c r="J30" s="61"/>
      <c r="K30" s="46"/>
      <c r="L30" s="66"/>
      <c r="M30" s="66"/>
      <c r="N30" s="66"/>
      <c r="O30" s="66"/>
      <c r="P30" s="66"/>
    </row>
    <row r="31" spans="1:16" s="8" customFormat="1" ht="25.5" x14ac:dyDescent="0.25">
      <c r="A31" s="59"/>
      <c r="B31" s="205" t="s">
        <v>34</v>
      </c>
      <c r="C31" s="206">
        <v>93434</v>
      </c>
      <c r="D31" s="207" t="s">
        <v>17</v>
      </c>
      <c r="E31" s="208" t="s">
        <v>14</v>
      </c>
      <c r="F31" s="218">
        <v>5.1000000000000004E-3</v>
      </c>
      <c r="G31" s="210">
        <v>362.51</v>
      </c>
      <c r="H31" s="211">
        <f t="shared" si="1"/>
        <v>1.8488010000000001</v>
      </c>
      <c r="I31" s="46"/>
      <c r="J31" s="61"/>
      <c r="K31" s="46"/>
      <c r="L31" s="66"/>
      <c r="M31" s="66"/>
      <c r="N31" s="66"/>
      <c r="O31" s="66"/>
      <c r="P31" s="66"/>
    </row>
    <row r="32" spans="1:16" ht="25.5" x14ac:dyDescent="0.25">
      <c r="B32" s="205" t="s">
        <v>34</v>
      </c>
      <c r="C32" s="206">
        <v>95872</v>
      </c>
      <c r="D32" s="207" t="s">
        <v>11</v>
      </c>
      <c r="E32" s="208" t="s">
        <v>4</v>
      </c>
      <c r="F32" s="218">
        <v>1.7600000000000001E-2</v>
      </c>
      <c r="G32" s="210">
        <v>300.73</v>
      </c>
      <c r="H32" s="211">
        <f t="shared" si="1"/>
        <v>5.2928480000000002</v>
      </c>
    </row>
    <row r="33" spans="2:12" ht="25.5" x14ac:dyDescent="0.25">
      <c r="B33" s="205" t="s">
        <v>34</v>
      </c>
      <c r="C33" s="206">
        <v>95873</v>
      </c>
      <c r="D33" s="207" t="s">
        <v>19</v>
      </c>
      <c r="E33" s="208" t="s">
        <v>14</v>
      </c>
      <c r="F33" s="218">
        <v>5.1000000000000004E-3</v>
      </c>
      <c r="G33" s="210">
        <v>14.28</v>
      </c>
      <c r="H33" s="211">
        <f t="shared" si="1"/>
        <v>7.2828000000000004E-2</v>
      </c>
    </row>
    <row r="34" spans="2:12" ht="15.75" thickBot="1" x14ac:dyDescent="0.3">
      <c r="B34" s="266" t="s">
        <v>6633</v>
      </c>
      <c r="C34" s="267"/>
      <c r="D34" s="267"/>
      <c r="E34" s="267"/>
      <c r="F34" s="267"/>
      <c r="G34" s="267"/>
      <c r="H34" s="213">
        <f>SUM(H20:H33)</f>
        <v>164.61128200000002</v>
      </c>
    </row>
    <row r="35" spans="2:12" ht="9" customHeight="1" thickBot="1" x14ac:dyDescent="0.25">
      <c r="B35" s="214"/>
      <c r="C35" s="215"/>
      <c r="D35" s="215"/>
      <c r="E35" s="215"/>
      <c r="F35" s="215"/>
      <c r="G35" s="215"/>
      <c r="H35" s="216"/>
    </row>
    <row r="36" spans="2:12" ht="38.25" x14ac:dyDescent="0.25">
      <c r="B36" s="201" t="s">
        <v>6625</v>
      </c>
      <c r="C36" s="202" t="s">
        <v>6641</v>
      </c>
      <c r="D36" s="203" t="s">
        <v>6642</v>
      </c>
      <c r="E36" s="202" t="s">
        <v>3</v>
      </c>
      <c r="F36" s="202" t="s">
        <v>6628</v>
      </c>
      <c r="G36" s="203" t="s">
        <v>6629</v>
      </c>
      <c r="H36" s="204" t="s">
        <v>6630</v>
      </c>
    </row>
    <row r="37" spans="2:12" ht="25.5" x14ac:dyDescent="0.25">
      <c r="B37" s="205" t="s">
        <v>34</v>
      </c>
      <c r="C37" s="206">
        <v>4417</v>
      </c>
      <c r="D37" s="207" t="s">
        <v>6643</v>
      </c>
      <c r="E37" s="208" t="s">
        <v>1</v>
      </c>
      <c r="F37" s="217">
        <v>1</v>
      </c>
      <c r="G37" s="210">
        <v>6.82</v>
      </c>
      <c r="H37" s="211">
        <f t="shared" ref="H37:H43" si="2">F37*G37</f>
        <v>6.82</v>
      </c>
    </row>
    <row r="38" spans="2:12" ht="17.25" customHeight="1" x14ac:dyDescent="0.25">
      <c r="B38" s="205" t="s">
        <v>34</v>
      </c>
      <c r="C38" s="206">
        <v>4491</v>
      </c>
      <c r="D38" s="207" t="s">
        <v>6644</v>
      </c>
      <c r="E38" s="208" t="s">
        <v>1</v>
      </c>
      <c r="F38" s="217">
        <v>4</v>
      </c>
      <c r="G38" s="210">
        <v>7.31</v>
      </c>
      <c r="H38" s="211">
        <f t="shared" si="2"/>
        <v>29.24</v>
      </c>
    </row>
    <row r="39" spans="2:12" x14ac:dyDescent="0.25">
      <c r="B39" s="205" t="s">
        <v>34</v>
      </c>
      <c r="C39" s="206">
        <v>4813</v>
      </c>
      <c r="D39" s="207" t="s">
        <v>6645</v>
      </c>
      <c r="E39" s="208" t="s">
        <v>3</v>
      </c>
      <c r="F39" s="217">
        <v>6</v>
      </c>
      <c r="G39" s="210">
        <v>400</v>
      </c>
      <c r="H39" s="211">
        <f t="shared" si="2"/>
        <v>2400</v>
      </c>
    </row>
    <row r="40" spans="2:12" x14ac:dyDescent="0.25">
      <c r="B40" s="205" t="s">
        <v>34</v>
      </c>
      <c r="C40" s="206">
        <v>5075</v>
      </c>
      <c r="D40" s="207" t="s">
        <v>94</v>
      </c>
      <c r="E40" s="208" t="s">
        <v>2</v>
      </c>
      <c r="F40" s="217">
        <v>0.11</v>
      </c>
      <c r="G40" s="210">
        <v>14.17</v>
      </c>
      <c r="H40" s="211">
        <f t="shared" si="2"/>
        <v>1.5587</v>
      </c>
    </row>
    <row r="41" spans="2:12" x14ac:dyDescent="0.25">
      <c r="B41" s="205" t="s">
        <v>34</v>
      </c>
      <c r="C41" s="206">
        <v>88262</v>
      </c>
      <c r="D41" s="207" t="s">
        <v>27</v>
      </c>
      <c r="E41" s="208" t="s">
        <v>22</v>
      </c>
      <c r="F41" s="217">
        <v>1</v>
      </c>
      <c r="G41" s="210">
        <v>28.95</v>
      </c>
      <c r="H41" s="211">
        <f t="shared" si="2"/>
        <v>28.95</v>
      </c>
    </row>
    <row r="42" spans="2:12" x14ac:dyDescent="0.25">
      <c r="B42" s="244" t="s">
        <v>54</v>
      </c>
      <c r="C42" s="245" t="s">
        <v>6693</v>
      </c>
      <c r="D42" s="207" t="s">
        <v>29</v>
      </c>
      <c r="E42" s="208" t="s">
        <v>22</v>
      </c>
      <c r="F42" s="217">
        <v>2</v>
      </c>
      <c r="G42" s="210">
        <v>20.61</v>
      </c>
      <c r="H42" s="211">
        <f t="shared" si="2"/>
        <v>41.22</v>
      </c>
    </row>
    <row r="43" spans="2:12" ht="25.5" x14ac:dyDescent="0.25">
      <c r="B43" s="205" t="s">
        <v>34</v>
      </c>
      <c r="C43" s="206">
        <v>94962</v>
      </c>
      <c r="D43" s="207" t="s">
        <v>6646</v>
      </c>
      <c r="E43" s="208" t="s">
        <v>23</v>
      </c>
      <c r="F43" s="217">
        <v>0.01</v>
      </c>
      <c r="G43" s="210">
        <v>429.41</v>
      </c>
      <c r="H43" s="211">
        <f t="shared" si="2"/>
        <v>4.2941000000000003</v>
      </c>
    </row>
    <row r="44" spans="2:12" ht="15.75" thickBot="1" x14ac:dyDescent="0.3">
      <c r="B44" s="266" t="s">
        <v>6633</v>
      </c>
      <c r="C44" s="267"/>
      <c r="D44" s="267"/>
      <c r="E44" s="267"/>
      <c r="F44" s="267"/>
      <c r="G44" s="267"/>
      <c r="H44" s="213">
        <f>SUM(H37:H43)</f>
        <v>2512.0827999999997</v>
      </c>
    </row>
    <row r="45" spans="2:12" ht="9" customHeight="1" thickBot="1" x14ac:dyDescent="0.25">
      <c r="B45" s="214"/>
      <c r="C45" s="215"/>
      <c r="D45" s="215"/>
      <c r="E45" s="215"/>
      <c r="F45" s="215"/>
      <c r="G45" s="215"/>
      <c r="H45" s="216"/>
      <c r="K45" s="67" t="s">
        <v>122</v>
      </c>
      <c r="L45" s="67" t="s">
        <v>43</v>
      </c>
    </row>
    <row r="46" spans="2:12" ht="38.25" x14ac:dyDescent="0.25">
      <c r="B46" s="201" t="s">
        <v>6647</v>
      </c>
      <c r="C46" s="202" t="s">
        <v>6648</v>
      </c>
      <c r="D46" s="203" t="s">
        <v>6649</v>
      </c>
      <c r="E46" s="202" t="s">
        <v>6650</v>
      </c>
      <c r="F46" s="202" t="s">
        <v>6628</v>
      </c>
      <c r="G46" s="203" t="s">
        <v>6629</v>
      </c>
      <c r="H46" s="204" t="s">
        <v>6630</v>
      </c>
      <c r="K46" s="67" t="s">
        <v>6530</v>
      </c>
      <c r="L46" s="67">
        <v>25</v>
      </c>
    </row>
    <row r="47" spans="2:12" x14ac:dyDescent="0.25">
      <c r="B47" s="205" t="s">
        <v>54</v>
      </c>
      <c r="C47" s="219" t="s">
        <v>6696</v>
      </c>
      <c r="D47" s="207" t="s">
        <v>6697</v>
      </c>
      <c r="E47" s="208" t="s">
        <v>14</v>
      </c>
      <c r="F47" s="220">
        <v>2.2400000000000002</v>
      </c>
      <c r="G47" s="210">
        <v>291.25</v>
      </c>
      <c r="H47" s="211">
        <f>G47*F47</f>
        <v>652.40000000000009</v>
      </c>
      <c r="K47" s="67"/>
      <c r="L47" s="68"/>
    </row>
    <row r="48" spans="2:12" x14ac:dyDescent="0.25">
      <c r="B48" s="205" t="s">
        <v>54</v>
      </c>
      <c r="C48" s="219" t="s">
        <v>6696</v>
      </c>
      <c r="D48" s="207" t="s">
        <v>6697</v>
      </c>
      <c r="E48" s="208" t="s">
        <v>14</v>
      </c>
      <c r="F48" s="220">
        <v>2.2400000000000002</v>
      </c>
      <c r="G48" s="210">
        <v>291.25</v>
      </c>
      <c r="H48" s="211">
        <f t="shared" ref="H48:H56" si="3">G48*F48</f>
        <v>652.40000000000009</v>
      </c>
      <c r="K48" s="67"/>
      <c r="L48" s="68"/>
    </row>
    <row r="49" spans="2:14" x14ac:dyDescent="0.25">
      <c r="B49" s="205" t="s">
        <v>54</v>
      </c>
      <c r="C49" s="219" t="s">
        <v>6696</v>
      </c>
      <c r="D49" s="207" t="s">
        <v>6697</v>
      </c>
      <c r="E49" s="208" t="s">
        <v>14</v>
      </c>
      <c r="F49" s="220">
        <v>2.2400000000000002</v>
      </c>
      <c r="G49" s="210">
        <v>291.25</v>
      </c>
      <c r="H49" s="211">
        <f t="shared" si="3"/>
        <v>652.40000000000009</v>
      </c>
      <c r="K49" s="67" t="s">
        <v>123</v>
      </c>
      <c r="L49" s="68">
        <f>ROUND(AVERAGE(L46:L48),2)</f>
        <v>25</v>
      </c>
    </row>
    <row r="50" spans="2:14" x14ac:dyDescent="0.25">
      <c r="B50" s="205" t="s">
        <v>54</v>
      </c>
      <c r="C50" s="219" t="s">
        <v>6696</v>
      </c>
      <c r="D50" s="207" t="s">
        <v>6697</v>
      </c>
      <c r="E50" s="208" t="s">
        <v>14</v>
      </c>
      <c r="F50" s="220">
        <v>2.2400000000000002</v>
      </c>
      <c r="G50" s="210">
        <v>291.25</v>
      </c>
      <c r="H50" s="211">
        <f t="shared" si="3"/>
        <v>652.40000000000009</v>
      </c>
      <c r="N50" s="46">
        <f>ROUND(L49/50,2)</f>
        <v>0.5</v>
      </c>
    </row>
    <row r="51" spans="2:14" x14ac:dyDescent="0.25">
      <c r="B51" s="205" t="s">
        <v>54</v>
      </c>
      <c r="C51" s="219" t="s">
        <v>6696</v>
      </c>
      <c r="D51" s="207" t="s">
        <v>6697</v>
      </c>
      <c r="E51" s="208" t="s">
        <v>14</v>
      </c>
      <c r="F51" s="220">
        <v>2.2400000000000002</v>
      </c>
      <c r="G51" s="210">
        <v>291.25</v>
      </c>
      <c r="H51" s="211">
        <f t="shared" si="3"/>
        <v>652.40000000000009</v>
      </c>
    </row>
    <row r="52" spans="2:14" x14ac:dyDescent="0.25">
      <c r="B52" s="205" t="s">
        <v>54</v>
      </c>
      <c r="C52" s="219" t="s">
        <v>6696</v>
      </c>
      <c r="D52" s="207" t="s">
        <v>6697</v>
      </c>
      <c r="E52" s="208" t="s">
        <v>14</v>
      </c>
      <c r="F52" s="220">
        <v>2.2400000000000002</v>
      </c>
      <c r="G52" s="210">
        <v>291.25</v>
      </c>
      <c r="H52" s="211">
        <f t="shared" si="3"/>
        <v>652.40000000000009</v>
      </c>
    </row>
    <row r="53" spans="2:14" x14ac:dyDescent="0.25">
      <c r="B53" s="205" t="s">
        <v>54</v>
      </c>
      <c r="C53" s="219" t="s">
        <v>6696</v>
      </c>
      <c r="D53" s="207" t="s">
        <v>6697</v>
      </c>
      <c r="E53" s="208" t="s">
        <v>14</v>
      </c>
      <c r="F53" s="220">
        <v>2.2400000000000002</v>
      </c>
      <c r="G53" s="210">
        <v>291.25</v>
      </c>
      <c r="H53" s="211">
        <f t="shared" si="3"/>
        <v>652.40000000000009</v>
      </c>
    </row>
    <row r="54" spans="2:14" ht="25.5" x14ac:dyDescent="0.25">
      <c r="B54" s="205" t="s">
        <v>34</v>
      </c>
      <c r="C54" s="219" t="s">
        <v>6651</v>
      </c>
      <c r="D54" s="207" t="s">
        <v>6652</v>
      </c>
      <c r="E54" s="208" t="s">
        <v>14</v>
      </c>
      <c r="F54" s="220">
        <v>1.1200000000000001</v>
      </c>
      <c r="G54" s="210">
        <v>282.29000000000002</v>
      </c>
      <c r="H54" s="211">
        <f t="shared" si="3"/>
        <v>316.16480000000007</v>
      </c>
    </row>
    <row r="55" spans="2:14" x14ac:dyDescent="0.25">
      <c r="B55" s="205" t="s">
        <v>54</v>
      </c>
      <c r="C55" s="219" t="s">
        <v>6696</v>
      </c>
      <c r="D55" s="207" t="s">
        <v>6697</v>
      </c>
      <c r="E55" s="208" t="s">
        <v>14</v>
      </c>
      <c r="F55" s="220">
        <v>1.1200000000000001</v>
      </c>
      <c r="G55" s="210">
        <v>291.25</v>
      </c>
      <c r="H55" s="211">
        <f t="shared" si="3"/>
        <v>326.20000000000005</v>
      </c>
    </row>
    <row r="56" spans="2:14" ht="25.5" x14ac:dyDescent="0.25">
      <c r="B56" s="205" t="s">
        <v>34</v>
      </c>
      <c r="C56" s="219" t="s">
        <v>6698</v>
      </c>
      <c r="D56" s="207" t="s">
        <v>97</v>
      </c>
      <c r="E56" s="208" t="s">
        <v>14</v>
      </c>
      <c r="F56" s="220">
        <v>1.1200000000000001</v>
      </c>
      <c r="G56" s="210">
        <v>268.56</v>
      </c>
      <c r="H56" s="211">
        <f t="shared" si="3"/>
        <v>300.78720000000004</v>
      </c>
    </row>
    <row r="57" spans="2:14" ht="15.75" thickBot="1" x14ac:dyDescent="0.3">
      <c r="B57" s="266" t="s">
        <v>6633</v>
      </c>
      <c r="C57" s="267"/>
      <c r="D57" s="267"/>
      <c r="E57" s="267"/>
      <c r="F57" s="267"/>
      <c r="G57" s="267"/>
      <c r="H57" s="213">
        <f>SUM(H47:H56)</f>
        <v>5509.9520000000011</v>
      </c>
    </row>
    <row r="58" spans="2:14" ht="9.75" customHeight="1" thickBot="1" x14ac:dyDescent="0.25">
      <c r="B58" s="221"/>
      <c r="C58" s="222"/>
      <c r="D58" s="222"/>
      <c r="E58" s="222"/>
      <c r="F58" s="222"/>
      <c r="G58" s="222"/>
      <c r="H58" s="223"/>
    </row>
    <row r="59" spans="2:14" ht="38.25" x14ac:dyDescent="0.25">
      <c r="B59" s="201" t="s">
        <v>6647</v>
      </c>
      <c r="C59" s="202" t="s">
        <v>6653</v>
      </c>
      <c r="D59" s="203" t="s">
        <v>6654</v>
      </c>
      <c r="E59" s="202" t="s">
        <v>6650</v>
      </c>
      <c r="F59" s="202" t="s">
        <v>6628</v>
      </c>
      <c r="G59" s="203" t="s">
        <v>6629</v>
      </c>
      <c r="H59" s="204" t="s">
        <v>6630</v>
      </c>
    </row>
    <row r="60" spans="2:14" x14ac:dyDescent="0.25">
      <c r="B60" s="205" t="s">
        <v>54</v>
      </c>
      <c r="C60" s="219" t="s">
        <v>6696</v>
      </c>
      <c r="D60" s="207" t="s">
        <v>6697</v>
      </c>
      <c r="E60" s="208" t="s">
        <v>14</v>
      </c>
      <c r="F60" s="220">
        <v>2.2400000000000002</v>
      </c>
      <c r="G60" s="210">
        <v>291.25</v>
      </c>
      <c r="H60" s="211">
        <f>G60*F60</f>
        <v>652.40000000000009</v>
      </c>
    </row>
    <row r="61" spans="2:14" x14ac:dyDescent="0.25">
      <c r="B61" s="205" t="s">
        <v>54</v>
      </c>
      <c r="C61" s="219" t="s">
        <v>6696</v>
      </c>
      <c r="D61" s="207" t="s">
        <v>6697</v>
      </c>
      <c r="E61" s="208" t="s">
        <v>14</v>
      </c>
      <c r="F61" s="220">
        <v>2.2400000000000002</v>
      </c>
      <c r="G61" s="210">
        <v>291.25</v>
      </c>
      <c r="H61" s="211">
        <f t="shared" ref="H61:H66" si="4">G61*F61</f>
        <v>652.40000000000009</v>
      </c>
    </row>
    <row r="62" spans="2:14" x14ac:dyDescent="0.25">
      <c r="B62" s="205" t="s">
        <v>54</v>
      </c>
      <c r="C62" s="219" t="s">
        <v>6696</v>
      </c>
      <c r="D62" s="207" t="s">
        <v>6697</v>
      </c>
      <c r="E62" s="208" t="s">
        <v>14</v>
      </c>
      <c r="F62" s="220">
        <v>2.2400000000000002</v>
      </c>
      <c r="G62" s="210">
        <v>291.25</v>
      </c>
      <c r="H62" s="211">
        <f t="shared" si="4"/>
        <v>652.40000000000009</v>
      </c>
    </row>
    <row r="63" spans="2:14" x14ac:dyDescent="0.25">
      <c r="B63" s="205" t="s">
        <v>54</v>
      </c>
      <c r="C63" s="219" t="s">
        <v>6696</v>
      </c>
      <c r="D63" s="207" t="s">
        <v>6697</v>
      </c>
      <c r="E63" s="208" t="s">
        <v>14</v>
      </c>
      <c r="F63" s="220">
        <v>2.2400000000000002</v>
      </c>
      <c r="G63" s="210">
        <v>291.25</v>
      </c>
      <c r="H63" s="211">
        <f t="shared" si="4"/>
        <v>652.40000000000009</v>
      </c>
    </row>
    <row r="64" spans="2:14" x14ac:dyDescent="0.25">
      <c r="B64" s="205" t="s">
        <v>54</v>
      </c>
      <c r="C64" s="219" t="s">
        <v>6696</v>
      </c>
      <c r="D64" s="207" t="s">
        <v>6697</v>
      </c>
      <c r="E64" s="208" t="s">
        <v>14</v>
      </c>
      <c r="F64" s="220">
        <v>2.2400000000000002</v>
      </c>
      <c r="G64" s="210">
        <v>291.25</v>
      </c>
      <c r="H64" s="211">
        <f t="shared" si="4"/>
        <v>652.40000000000009</v>
      </c>
    </row>
    <row r="65" spans="2:8" x14ac:dyDescent="0.25">
      <c r="B65" s="205" t="s">
        <v>54</v>
      </c>
      <c r="C65" s="219" t="s">
        <v>6696</v>
      </c>
      <c r="D65" s="207" t="s">
        <v>6697</v>
      </c>
      <c r="E65" s="208" t="s">
        <v>14</v>
      </c>
      <c r="F65" s="220">
        <v>2.2400000000000002</v>
      </c>
      <c r="G65" s="210">
        <v>291.25</v>
      </c>
      <c r="H65" s="211">
        <f t="shared" si="4"/>
        <v>652.40000000000009</v>
      </c>
    </row>
    <row r="66" spans="2:8" x14ac:dyDescent="0.25">
      <c r="B66" s="205" t="s">
        <v>54</v>
      </c>
      <c r="C66" s="219" t="s">
        <v>6696</v>
      </c>
      <c r="D66" s="207" t="s">
        <v>6697</v>
      </c>
      <c r="E66" s="208" t="s">
        <v>14</v>
      </c>
      <c r="F66" s="220">
        <v>2.2400000000000002</v>
      </c>
      <c r="G66" s="210">
        <v>291.25</v>
      </c>
      <c r="H66" s="211">
        <f t="shared" si="4"/>
        <v>652.40000000000009</v>
      </c>
    </row>
    <row r="67" spans="2:8" ht="25.5" x14ac:dyDescent="0.25">
      <c r="B67" s="205" t="s">
        <v>34</v>
      </c>
      <c r="C67" s="219" t="s">
        <v>6651</v>
      </c>
      <c r="D67" s="207" t="s">
        <v>6652</v>
      </c>
      <c r="E67" s="208" t="s">
        <v>14</v>
      </c>
      <c r="F67" s="220">
        <v>1.1200000000000001</v>
      </c>
      <c r="G67" s="210">
        <v>282.29000000000002</v>
      </c>
      <c r="H67" s="211">
        <f t="shared" ref="H67:H69" si="5">G67*F67</f>
        <v>316.16480000000007</v>
      </c>
    </row>
    <row r="68" spans="2:8" x14ac:dyDescent="0.25">
      <c r="B68" s="205" t="s">
        <v>54</v>
      </c>
      <c r="C68" s="219" t="s">
        <v>6696</v>
      </c>
      <c r="D68" s="207" t="s">
        <v>6697</v>
      </c>
      <c r="E68" s="208" t="s">
        <v>14</v>
      </c>
      <c r="F68" s="220">
        <v>1.1200000000000001</v>
      </c>
      <c r="G68" s="210">
        <v>291.25</v>
      </c>
      <c r="H68" s="211">
        <f t="shared" si="5"/>
        <v>326.20000000000005</v>
      </c>
    </row>
    <row r="69" spans="2:8" ht="25.5" x14ac:dyDescent="0.25">
      <c r="B69" s="205" t="s">
        <v>34</v>
      </c>
      <c r="C69" s="219" t="s">
        <v>6698</v>
      </c>
      <c r="D69" s="207" t="s">
        <v>97</v>
      </c>
      <c r="E69" s="208" t="s">
        <v>14</v>
      </c>
      <c r="F69" s="220">
        <v>1.1200000000000001</v>
      </c>
      <c r="G69" s="210">
        <v>268.56</v>
      </c>
      <c r="H69" s="211">
        <f t="shared" si="5"/>
        <v>300.78720000000004</v>
      </c>
    </row>
    <row r="70" spans="2:8" ht="15.75" thickBot="1" x14ac:dyDescent="0.3">
      <c r="B70" s="266" t="s">
        <v>6633</v>
      </c>
      <c r="C70" s="267"/>
      <c r="D70" s="267"/>
      <c r="E70" s="267"/>
      <c r="F70" s="267"/>
      <c r="G70" s="267"/>
      <c r="H70" s="213">
        <f>SUM(H60:H69)</f>
        <v>5509.9520000000011</v>
      </c>
    </row>
    <row r="71" spans="2:8" ht="8.25" customHeight="1" thickBot="1" x14ac:dyDescent="0.3">
      <c r="B71" s="224"/>
      <c r="C71" s="225"/>
      <c r="D71" s="225"/>
      <c r="E71" s="225"/>
      <c r="F71" s="225"/>
      <c r="G71" s="225"/>
      <c r="H71" s="226"/>
    </row>
    <row r="72" spans="2:8" ht="38.25" x14ac:dyDescent="0.25">
      <c r="B72" s="227" t="s">
        <v>6647</v>
      </c>
      <c r="C72" s="228" t="s">
        <v>6655</v>
      </c>
      <c r="D72" s="229" t="s">
        <v>6656</v>
      </c>
      <c r="E72" s="228" t="s">
        <v>6650</v>
      </c>
      <c r="F72" s="228"/>
      <c r="G72" s="229" t="s">
        <v>6629</v>
      </c>
      <c r="H72" s="230" t="s">
        <v>6630</v>
      </c>
    </row>
    <row r="73" spans="2:8" x14ac:dyDescent="0.25">
      <c r="B73" s="231" t="s">
        <v>34</v>
      </c>
      <c r="C73" s="232">
        <v>90778</v>
      </c>
      <c r="D73" s="233" t="s">
        <v>6657</v>
      </c>
      <c r="E73" s="234" t="s">
        <v>22</v>
      </c>
      <c r="F73" s="235">
        <v>45</v>
      </c>
      <c r="G73" s="236">
        <v>137.26</v>
      </c>
      <c r="H73" s="237">
        <f>G73*F73</f>
        <v>6176.7</v>
      </c>
    </row>
    <row r="74" spans="2:8" ht="15.75" thickBot="1" x14ac:dyDescent="0.3">
      <c r="B74" s="282" t="s">
        <v>6633</v>
      </c>
      <c r="C74" s="283"/>
      <c r="D74" s="283"/>
      <c r="E74" s="283"/>
      <c r="F74" s="283"/>
      <c r="G74" s="283"/>
      <c r="H74" s="238">
        <f>SUM(H73:H73)</f>
        <v>6176.7</v>
      </c>
    </row>
    <row r="75" spans="2:8" ht="9" customHeight="1" thickBot="1" x14ac:dyDescent="0.3">
      <c r="B75" s="224"/>
      <c r="C75" s="225"/>
      <c r="D75" s="225"/>
      <c r="E75" s="225"/>
      <c r="F75" s="225"/>
      <c r="G75" s="225"/>
      <c r="H75" s="226"/>
    </row>
    <row r="76" spans="2:8" ht="38.25" x14ac:dyDescent="0.25">
      <c r="B76" s="201" t="s">
        <v>6647</v>
      </c>
      <c r="C76" s="202" t="s">
        <v>6658</v>
      </c>
      <c r="D76" s="203" t="s">
        <v>6659</v>
      </c>
      <c r="E76" s="202" t="s">
        <v>3</v>
      </c>
      <c r="F76" s="202" t="s">
        <v>6628</v>
      </c>
      <c r="G76" s="203" t="s">
        <v>6629</v>
      </c>
      <c r="H76" s="204" t="s">
        <v>6630</v>
      </c>
    </row>
    <row r="77" spans="2:8" x14ac:dyDescent="0.25">
      <c r="B77" s="205" t="s">
        <v>34</v>
      </c>
      <c r="C77" s="219">
        <v>4509</v>
      </c>
      <c r="D77" s="207" t="s">
        <v>6660</v>
      </c>
      <c r="E77" s="208" t="s">
        <v>1</v>
      </c>
      <c r="F77" s="220">
        <v>2.8999999999999998E-3</v>
      </c>
      <c r="G77" s="210">
        <v>3.71</v>
      </c>
      <c r="H77" s="211">
        <f>G77*F77</f>
        <v>1.0758999999999999E-2</v>
      </c>
    </row>
    <row r="78" spans="2:8" x14ac:dyDescent="0.25">
      <c r="B78" s="205" t="s">
        <v>34</v>
      </c>
      <c r="C78" s="219">
        <v>88253</v>
      </c>
      <c r="D78" s="207" t="s">
        <v>26</v>
      </c>
      <c r="E78" s="208" t="s">
        <v>22</v>
      </c>
      <c r="F78" s="220">
        <v>2.5000000000000001E-3</v>
      </c>
      <c r="G78" s="210">
        <v>24</v>
      </c>
      <c r="H78" s="211">
        <f t="shared" ref="H78:H79" si="6">G78*F78</f>
        <v>0.06</v>
      </c>
    </row>
    <row r="79" spans="2:8" x14ac:dyDescent="0.25">
      <c r="B79" s="205" t="s">
        <v>34</v>
      </c>
      <c r="C79" s="219">
        <v>90781</v>
      </c>
      <c r="D79" s="207" t="s">
        <v>6661</v>
      </c>
      <c r="E79" s="208" t="s">
        <v>22</v>
      </c>
      <c r="F79" s="220">
        <v>2.5000000000000001E-3</v>
      </c>
      <c r="G79" s="210">
        <v>47.55</v>
      </c>
      <c r="H79" s="211">
        <f t="shared" si="6"/>
        <v>0.11887499999999999</v>
      </c>
    </row>
    <row r="80" spans="2:8" x14ac:dyDescent="0.25">
      <c r="B80" s="244" t="s">
        <v>54</v>
      </c>
      <c r="C80" s="245" t="s">
        <v>6693</v>
      </c>
      <c r="D80" s="207" t="s">
        <v>29</v>
      </c>
      <c r="E80" s="208" t="s">
        <v>22</v>
      </c>
      <c r="F80" s="220">
        <v>7.4999999999999997E-3</v>
      </c>
      <c r="G80" s="210">
        <v>20.61</v>
      </c>
      <c r="H80" s="211">
        <f>G80*F80</f>
        <v>0.15457499999999999</v>
      </c>
    </row>
    <row r="81" spans="2:8" x14ac:dyDescent="0.25">
      <c r="B81" s="205" t="s">
        <v>34</v>
      </c>
      <c r="C81" s="219">
        <v>90775</v>
      </c>
      <c r="D81" s="207" t="s">
        <v>6662</v>
      </c>
      <c r="E81" s="208" t="s">
        <v>22</v>
      </c>
      <c r="F81" s="220">
        <v>2E-3</v>
      </c>
      <c r="G81" s="210">
        <v>42.64</v>
      </c>
      <c r="H81" s="211">
        <f t="shared" ref="H81:H82" si="7">G81*F81</f>
        <v>8.5280000000000009E-2</v>
      </c>
    </row>
    <row r="82" spans="2:8" x14ac:dyDescent="0.25">
      <c r="B82" s="205" t="s">
        <v>34</v>
      </c>
      <c r="C82" s="219">
        <v>92145</v>
      </c>
      <c r="D82" s="207" t="s">
        <v>6663</v>
      </c>
      <c r="E82" s="208" t="s">
        <v>4</v>
      </c>
      <c r="F82" s="220">
        <v>1E-3</v>
      </c>
      <c r="G82" s="210">
        <v>79.05</v>
      </c>
      <c r="H82" s="211">
        <f t="shared" si="7"/>
        <v>7.9049999999999995E-2</v>
      </c>
    </row>
    <row r="83" spans="2:8" ht="15.75" thickBot="1" x14ac:dyDescent="0.3">
      <c r="B83" s="266" t="s">
        <v>6633</v>
      </c>
      <c r="C83" s="267"/>
      <c r="D83" s="267"/>
      <c r="E83" s="267"/>
      <c r="F83" s="267"/>
      <c r="G83" s="267"/>
      <c r="H83" s="213">
        <f>SUM(H77:H82)</f>
        <v>0.50853899999999996</v>
      </c>
    </row>
    <row r="84" spans="2:8" ht="17.25" customHeight="1" x14ac:dyDescent="0.25">
      <c r="B84" s="63" t="s">
        <v>41</v>
      </c>
      <c r="C84" s="47" t="s">
        <v>38</v>
      </c>
      <c r="D84" s="48" t="s">
        <v>39</v>
      </c>
      <c r="E84" s="47" t="s">
        <v>35</v>
      </c>
      <c r="F84" s="49" t="s">
        <v>40</v>
      </c>
      <c r="G84" s="50" t="s">
        <v>37</v>
      </c>
      <c r="H84" s="51" t="s">
        <v>0</v>
      </c>
    </row>
    <row r="85" spans="2:8" ht="33.75" x14ac:dyDescent="0.25">
      <c r="B85" s="47" t="s">
        <v>126</v>
      </c>
      <c r="C85" s="47" t="s">
        <v>6675</v>
      </c>
      <c r="D85" s="48" t="s">
        <v>6552</v>
      </c>
      <c r="E85" s="47" t="s">
        <v>6564</v>
      </c>
      <c r="F85" s="49"/>
      <c r="G85" s="50"/>
      <c r="H85" s="52">
        <f>SUM(H86:H96)</f>
        <v>124.97000000000001</v>
      </c>
    </row>
    <row r="86" spans="2:8" x14ac:dyDescent="0.25">
      <c r="B86" s="53" t="s">
        <v>34</v>
      </c>
      <c r="C86" s="54">
        <v>4720</v>
      </c>
      <c r="D86" s="159" t="s">
        <v>6553</v>
      </c>
      <c r="E86" s="161" t="s">
        <v>6563</v>
      </c>
      <c r="F86" s="57">
        <v>0.06</v>
      </c>
      <c r="G86" s="58">
        <v>107.22</v>
      </c>
      <c r="H86" s="58">
        <f t="shared" ref="H86:H96" si="8">ROUND(G86*F86,2)</f>
        <v>6.43</v>
      </c>
    </row>
    <row r="87" spans="2:8" x14ac:dyDescent="0.25">
      <c r="B87" s="53" t="s">
        <v>34</v>
      </c>
      <c r="C87" s="160" t="s">
        <v>6556</v>
      </c>
      <c r="D87" s="159" t="s">
        <v>6554</v>
      </c>
      <c r="E87" s="161" t="s">
        <v>6563</v>
      </c>
      <c r="F87" s="162">
        <v>9.7999999999999997E-3</v>
      </c>
      <c r="G87" s="58">
        <v>97</v>
      </c>
      <c r="H87" s="58">
        <f t="shared" si="8"/>
        <v>0.95</v>
      </c>
    </row>
    <row r="88" spans="2:8" ht="33.75" x14ac:dyDescent="0.25">
      <c r="B88" s="53" t="s">
        <v>34</v>
      </c>
      <c r="C88" s="160" t="s">
        <v>6557</v>
      </c>
      <c r="D88" s="159" t="s">
        <v>6555</v>
      </c>
      <c r="E88" s="161" t="s">
        <v>6564</v>
      </c>
      <c r="F88" s="163">
        <v>1.03</v>
      </c>
      <c r="G88" s="58">
        <v>50.66</v>
      </c>
      <c r="H88" s="58">
        <f t="shared" si="8"/>
        <v>52.18</v>
      </c>
    </row>
    <row r="89" spans="2:8" x14ac:dyDescent="0.25">
      <c r="B89" s="53" t="s">
        <v>34</v>
      </c>
      <c r="C89" s="160" t="s">
        <v>6558</v>
      </c>
      <c r="D89" s="159" t="s">
        <v>101</v>
      </c>
      <c r="E89" s="161" t="s">
        <v>22</v>
      </c>
      <c r="F89" s="163">
        <v>0.3725</v>
      </c>
      <c r="G89" s="58">
        <v>22.69</v>
      </c>
      <c r="H89" s="58">
        <f t="shared" si="8"/>
        <v>8.4499999999999993</v>
      </c>
    </row>
    <row r="90" spans="2:8" x14ac:dyDescent="0.25">
      <c r="B90" s="244" t="s">
        <v>54</v>
      </c>
      <c r="C90" s="245" t="s">
        <v>6693</v>
      </c>
      <c r="D90" s="159" t="s">
        <v>29</v>
      </c>
      <c r="E90" s="161" t="s">
        <v>22</v>
      </c>
      <c r="F90" s="163">
        <v>0.3725</v>
      </c>
      <c r="G90" s="58">
        <v>20.61</v>
      </c>
      <c r="H90" s="58">
        <f t="shared" si="8"/>
        <v>7.68</v>
      </c>
    </row>
    <row r="91" spans="2:8" ht="22.5" x14ac:dyDescent="0.25">
      <c r="B91" s="53" t="s">
        <v>34</v>
      </c>
      <c r="C91" s="160" t="s">
        <v>6559</v>
      </c>
      <c r="D91" s="159" t="s">
        <v>95</v>
      </c>
      <c r="E91" s="161" t="s">
        <v>4</v>
      </c>
      <c r="F91" s="162">
        <v>4.1000000000000003E-3</v>
      </c>
      <c r="G91" s="58">
        <v>10.49</v>
      </c>
      <c r="H91" s="58">
        <f t="shared" si="8"/>
        <v>0.04</v>
      </c>
    </row>
    <row r="92" spans="2:8" ht="22.5" x14ac:dyDescent="0.25">
      <c r="B92" s="53" t="s">
        <v>34</v>
      </c>
      <c r="C92" s="160" t="s">
        <v>6560</v>
      </c>
      <c r="D92" s="159" t="s">
        <v>98</v>
      </c>
      <c r="E92" s="161" t="s">
        <v>14</v>
      </c>
      <c r="F92" s="162">
        <v>0.18210000000000001</v>
      </c>
      <c r="G92" s="58">
        <v>0.72</v>
      </c>
      <c r="H92" s="58">
        <f t="shared" si="8"/>
        <v>0.13</v>
      </c>
    </row>
    <row r="93" spans="2:8" ht="22.5" x14ac:dyDescent="0.25">
      <c r="B93" s="53" t="s">
        <v>34</v>
      </c>
      <c r="C93" s="160" t="s">
        <v>6561</v>
      </c>
      <c r="D93" s="159" t="s">
        <v>96</v>
      </c>
      <c r="E93" s="161" t="s">
        <v>4</v>
      </c>
      <c r="F93" s="162">
        <v>4.9099999999999998E-2</v>
      </c>
      <c r="G93" s="58">
        <v>11.35</v>
      </c>
      <c r="H93" s="58">
        <f t="shared" si="8"/>
        <v>0.56000000000000005</v>
      </c>
    </row>
    <row r="94" spans="2:8" ht="22.5" x14ac:dyDescent="0.25">
      <c r="B94" s="53" t="s">
        <v>34</v>
      </c>
      <c r="C94" s="160" t="s">
        <v>6562</v>
      </c>
      <c r="D94" s="159" t="s">
        <v>99</v>
      </c>
      <c r="E94" s="161" t="s">
        <v>14</v>
      </c>
      <c r="F94" s="162">
        <v>0.1371</v>
      </c>
      <c r="G94" s="58">
        <v>1.1000000000000001</v>
      </c>
      <c r="H94" s="58">
        <f t="shared" si="8"/>
        <v>0.15</v>
      </c>
    </row>
    <row r="95" spans="2:8" x14ac:dyDescent="0.25">
      <c r="B95" s="53" t="s">
        <v>34</v>
      </c>
      <c r="C95" s="54">
        <v>104658</v>
      </c>
      <c r="D95" s="55" t="s">
        <v>6565</v>
      </c>
      <c r="E95" s="56" t="s">
        <v>6564</v>
      </c>
      <c r="F95" s="57">
        <v>0.25</v>
      </c>
      <c r="G95" s="58">
        <v>144.11000000000001</v>
      </c>
      <c r="H95" s="58">
        <f t="shared" si="8"/>
        <v>36.03</v>
      </c>
    </row>
    <row r="96" spans="2:8" ht="22.5" x14ac:dyDescent="0.25">
      <c r="B96" s="53" t="s">
        <v>34</v>
      </c>
      <c r="C96" s="54">
        <v>94962</v>
      </c>
      <c r="D96" s="55" t="s">
        <v>90</v>
      </c>
      <c r="E96" s="56" t="s">
        <v>23</v>
      </c>
      <c r="F96" s="57">
        <v>0.03</v>
      </c>
      <c r="G96" s="58">
        <v>412.39</v>
      </c>
      <c r="H96" s="58">
        <f t="shared" si="8"/>
        <v>12.37</v>
      </c>
    </row>
    <row r="97" spans="2:8" ht="15.75" thickBot="1" x14ac:dyDescent="0.3">
      <c r="B97" s="266" t="s">
        <v>6633</v>
      </c>
      <c r="C97" s="267"/>
      <c r="D97" s="267"/>
      <c r="E97" s="267"/>
      <c r="F97" s="267"/>
      <c r="G97" s="267"/>
      <c r="H97" s="213">
        <f>SUM(H86:H96)</f>
        <v>124.97000000000001</v>
      </c>
    </row>
    <row r="98" spans="2:8" ht="16.5" customHeight="1" x14ac:dyDescent="0.25">
      <c r="B98" s="47" t="s">
        <v>41</v>
      </c>
      <c r="C98" s="47" t="s">
        <v>38</v>
      </c>
      <c r="D98" s="72" t="s">
        <v>39</v>
      </c>
      <c r="E98" s="47" t="s">
        <v>35</v>
      </c>
      <c r="F98" s="60" t="s">
        <v>40</v>
      </c>
      <c r="G98" s="73" t="s">
        <v>37</v>
      </c>
      <c r="H98" s="74" t="s">
        <v>0</v>
      </c>
    </row>
    <row r="99" spans="2:8" x14ac:dyDescent="0.25">
      <c r="B99" s="47" t="s">
        <v>126</v>
      </c>
      <c r="C99" s="47" t="s">
        <v>6674</v>
      </c>
      <c r="D99" s="72" t="s">
        <v>6540</v>
      </c>
      <c r="E99" s="47" t="s">
        <v>35</v>
      </c>
      <c r="F99" s="60"/>
      <c r="G99" s="73"/>
      <c r="H99" s="73">
        <f>SUM(H100:H104)</f>
        <v>753.96</v>
      </c>
    </row>
    <row r="100" spans="2:8" x14ac:dyDescent="0.25">
      <c r="B100" s="53" t="s">
        <v>34</v>
      </c>
      <c r="C100" s="54">
        <v>34723</v>
      </c>
      <c r="D100" s="55" t="s">
        <v>93</v>
      </c>
      <c r="E100" s="56" t="s">
        <v>31</v>
      </c>
      <c r="F100" s="57">
        <v>0.59</v>
      </c>
      <c r="G100" s="58">
        <v>924</v>
      </c>
      <c r="H100" s="75">
        <f t="shared" ref="H100:H104" si="9">TRUNC(G100*F100,2)</f>
        <v>545.16</v>
      </c>
    </row>
    <row r="101" spans="2:8" x14ac:dyDescent="0.25">
      <c r="B101" s="53" t="s">
        <v>34</v>
      </c>
      <c r="C101" s="54">
        <v>21013</v>
      </c>
      <c r="D101" s="55" t="s">
        <v>6529</v>
      </c>
      <c r="E101" s="56" t="s">
        <v>33</v>
      </c>
      <c r="F101" s="57">
        <v>3</v>
      </c>
      <c r="G101" s="58">
        <v>62.27</v>
      </c>
      <c r="H101" s="75">
        <f t="shared" si="9"/>
        <v>186.81</v>
      </c>
    </row>
    <row r="102" spans="2:8" x14ac:dyDescent="0.25">
      <c r="B102" s="244" t="s">
        <v>54</v>
      </c>
      <c r="C102" s="245" t="s">
        <v>6693</v>
      </c>
      <c r="D102" s="55" t="s">
        <v>29</v>
      </c>
      <c r="E102" s="56" t="s">
        <v>22</v>
      </c>
      <c r="F102" s="57">
        <v>1</v>
      </c>
      <c r="G102" s="58">
        <v>20.61</v>
      </c>
      <c r="H102" s="75">
        <f t="shared" si="9"/>
        <v>20.61</v>
      </c>
    </row>
    <row r="103" spans="2:8" ht="22.5" x14ac:dyDescent="0.25">
      <c r="B103" s="53" t="s">
        <v>34</v>
      </c>
      <c r="C103" s="54">
        <v>11950</v>
      </c>
      <c r="D103" s="55" t="s">
        <v>92</v>
      </c>
      <c r="E103" s="56" t="s">
        <v>32</v>
      </c>
      <c r="F103" s="57">
        <v>2</v>
      </c>
      <c r="G103" s="58">
        <v>0.45</v>
      </c>
      <c r="H103" s="75">
        <f t="shared" si="9"/>
        <v>0.9</v>
      </c>
    </row>
    <row r="104" spans="2:8" ht="22.5" x14ac:dyDescent="0.25">
      <c r="B104" s="175" t="s">
        <v>34</v>
      </c>
      <c r="C104" s="175">
        <v>94962</v>
      </c>
      <c r="D104" s="55" t="s">
        <v>90</v>
      </c>
      <c r="E104" s="56" t="s">
        <v>23</v>
      </c>
      <c r="F104" s="76">
        <v>5.0000000000000001E-3</v>
      </c>
      <c r="G104" s="58">
        <f>G87</f>
        <v>97</v>
      </c>
      <c r="H104" s="75">
        <f t="shared" si="9"/>
        <v>0.48</v>
      </c>
    </row>
    <row r="105" spans="2:8" ht="15.75" thickBot="1" x14ac:dyDescent="0.3">
      <c r="B105" s="266" t="s">
        <v>6633</v>
      </c>
      <c r="C105" s="267"/>
      <c r="D105" s="267"/>
      <c r="E105" s="267"/>
      <c r="F105" s="267"/>
      <c r="G105" s="267"/>
      <c r="H105" s="213">
        <f>SUM(H100:H104)</f>
        <v>753.96</v>
      </c>
    </row>
    <row r="106" spans="2:8" ht="16.5" customHeight="1" x14ac:dyDescent="0.25">
      <c r="B106" s="47" t="s">
        <v>41</v>
      </c>
      <c r="C106" s="47" t="s">
        <v>38</v>
      </c>
      <c r="D106" s="48" t="s">
        <v>39</v>
      </c>
      <c r="E106" s="47" t="s">
        <v>35</v>
      </c>
      <c r="F106" s="49" t="s">
        <v>40</v>
      </c>
      <c r="G106" s="50" t="s">
        <v>37</v>
      </c>
      <c r="H106" s="51" t="s">
        <v>0</v>
      </c>
    </row>
    <row r="107" spans="2:8" x14ac:dyDescent="0.25">
      <c r="B107" s="47" t="s">
        <v>126</v>
      </c>
      <c r="C107" s="47" t="s">
        <v>6673</v>
      </c>
      <c r="D107" s="48" t="s">
        <v>36</v>
      </c>
      <c r="E107" s="47" t="s">
        <v>3</v>
      </c>
      <c r="F107" s="49"/>
      <c r="G107" s="50"/>
      <c r="H107" s="52">
        <f>SUM(H108:H108)</f>
        <v>1.03</v>
      </c>
    </row>
    <row r="108" spans="2:8" x14ac:dyDescent="0.25">
      <c r="B108" s="244" t="s">
        <v>54</v>
      </c>
      <c r="C108" s="245" t="s">
        <v>6693</v>
      </c>
      <c r="D108" s="55" t="s">
        <v>29</v>
      </c>
      <c r="E108" s="62" t="s">
        <v>22</v>
      </c>
      <c r="F108" s="57">
        <v>0.05</v>
      </c>
      <c r="G108" s="58">
        <v>20.61</v>
      </c>
      <c r="H108" s="58">
        <f t="shared" ref="H108" si="10">ROUND(G108*F108,2)</f>
        <v>1.03</v>
      </c>
    </row>
    <row r="109" spans="2:8" ht="40.5" customHeight="1" x14ac:dyDescent="0.25"/>
    <row r="110" spans="2:8" x14ac:dyDescent="0.25">
      <c r="D110" s="46" t="str">
        <f>ORÇ!E89</f>
        <v xml:space="preserve">       ROGÉRIO REGINATO                                                           </v>
      </c>
    </row>
    <row r="111" spans="2:8" x14ac:dyDescent="0.25">
      <c r="D111" s="46" t="str">
        <f>ORÇ!E90</f>
        <v>Eng. Civil - CREA/RS 97166                                                         Prefeito Municipal</v>
      </c>
    </row>
  </sheetData>
  <mergeCells count="14">
    <mergeCell ref="B97:G97"/>
    <mergeCell ref="B105:G105"/>
    <mergeCell ref="B83:G83"/>
    <mergeCell ref="B44:G44"/>
    <mergeCell ref="B57:G57"/>
    <mergeCell ref="B70:G70"/>
    <mergeCell ref="B74:G74"/>
    <mergeCell ref="B34:G34"/>
    <mergeCell ref="B1:D2"/>
    <mergeCell ref="E1:H3"/>
    <mergeCell ref="B3:D3"/>
    <mergeCell ref="B4:D4"/>
    <mergeCell ref="E4:H4"/>
    <mergeCell ref="B17:G17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3" fitToHeight="0" orientation="portrait" r:id="rId1"/>
  <rowBreaks count="1" manualBreakCount="1">
    <brk id="59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view="pageBreakPreview" zoomScaleNormal="100" zoomScaleSheetLayoutView="100" workbookViewId="0">
      <selection activeCell="C37" sqref="C37"/>
    </sheetView>
  </sheetViews>
  <sheetFormatPr defaultColWidth="9.140625" defaultRowHeight="12.75" x14ac:dyDescent="0.25"/>
  <cols>
    <col min="1" max="1" width="14.85546875" style="43" customWidth="1"/>
    <col min="2" max="2" width="15" style="43" customWidth="1"/>
    <col min="3" max="3" width="36.42578125" style="43" customWidth="1"/>
    <col min="4" max="4" width="15" style="43" customWidth="1"/>
    <col min="5" max="16384" width="9.140625" style="6"/>
  </cols>
  <sheetData>
    <row r="1" spans="1:4" ht="13.5" thickBot="1" x14ac:dyDescent="0.3">
      <c r="A1" s="287" t="s">
        <v>112</v>
      </c>
      <c r="B1" s="288"/>
      <c r="C1" s="288"/>
      <c r="D1" s="289"/>
    </row>
    <row r="2" spans="1:4" x14ac:dyDescent="0.25">
      <c r="A2" s="290" t="s">
        <v>112</v>
      </c>
      <c r="B2" s="291"/>
      <c r="C2" s="291"/>
      <c r="D2" s="292"/>
    </row>
    <row r="3" spans="1:4" x14ac:dyDescent="0.25">
      <c r="A3" s="36" t="s">
        <v>113</v>
      </c>
      <c r="B3" s="36" t="s">
        <v>114</v>
      </c>
      <c r="C3" s="37" t="s">
        <v>63</v>
      </c>
      <c r="D3" s="36" t="s">
        <v>115</v>
      </c>
    </row>
    <row r="4" spans="1:4" x14ac:dyDescent="0.25">
      <c r="A4" s="36" t="s">
        <v>91</v>
      </c>
      <c r="B4" s="36" t="s">
        <v>6622</v>
      </c>
      <c r="C4" s="37" t="s">
        <v>111</v>
      </c>
      <c r="D4" s="38">
        <f>3.56814</f>
        <v>3.5681400000000001</v>
      </c>
    </row>
    <row r="5" spans="1:4" x14ac:dyDescent="0.25">
      <c r="A5" s="36" t="s">
        <v>116</v>
      </c>
      <c r="B5" s="36" t="s">
        <v>6622</v>
      </c>
      <c r="C5" s="37" t="s">
        <v>121</v>
      </c>
      <c r="D5" s="39">
        <v>0.17</v>
      </c>
    </row>
    <row r="6" spans="1:4" x14ac:dyDescent="0.25">
      <c r="A6" s="36" t="s">
        <v>116</v>
      </c>
      <c r="B6" s="36" t="s">
        <v>6622</v>
      </c>
      <c r="C6" s="37" t="s">
        <v>117</v>
      </c>
      <c r="D6" s="39">
        <v>0</v>
      </c>
    </row>
    <row r="7" spans="1:4" ht="12.75" customHeight="1" x14ac:dyDescent="0.25">
      <c r="A7" s="40" t="s">
        <v>118</v>
      </c>
      <c r="B7" s="293" t="str">
        <f>CONCATENATE(D4," / (1-0,17-0,0925)")</f>
        <v>3,56814 / (1-0,17-0,0925)</v>
      </c>
      <c r="C7" s="294"/>
      <c r="D7" s="41">
        <f>ROUND(D4/(1-D5-D6),6)</f>
        <v>4.2989639999999998</v>
      </c>
    </row>
    <row r="8" spans="1:4" ht="12.75" customHeight="1" x14ac:dyDescent="0.25">
      <c r="A8" s="284" t="s">
        <v>119</v>
      </c>
      <c r="B8" s="285"/>
      <c r="C8" s="286"/>
      <c r="D8" s="42">
        <f>ROUND(D7*1000,2)</f>
        <v>4298.96</v>
      </c>
    </row>
    <row r="9" spans="1:4" x14ac:dyDescent="0.25">
      <c r="A9" s="290" t="s">
        <v>112</v>
      </c>
      <c r="B9" s="291"/>
      <c r="C9" s="291"/>
      <c r="D9" s="292"/>
    </row>
    <row r="10" spans="1:4" x14ac:dyDescent="0.25">
      <c r="A10" s="295"/>
      <c r="B10" s="296"/>
      <c r="C10" s="296"/>
      <c r="D10" s="297"/>
    </row>
    <row r="11" spans="1:4" x14ac:dyDescent="0.25">
      <c r="A11" s="36" t="s">
        <v>113</v>
      </c>
      <c r="B11" s="36" t="s">
        <v>114</v>
      </c>
      <c r="C11" s="37" t="s">
        <v>63</v>
      </c>
      <c r="D11" s="37" t="s">
        <v>115</v>
      </c>
    </row>
    <row r="12" spans="1:4" x14ac:dyDescent="0.25">
      <c r="A12" s="36" t="s">
        <v>91</v>
      </c>
      <c r="B12" s="36" t="s">
        <v>6622</v>
      </c>
      <c r="C12" s="37" t="s">
        <v>6623</v>
      </c>
      <c r="D12" s="38">
        <f>2.632659</f>
        <v>2.6326589999999999</v>
      </c>
    </row>
    <row r="13" spans="1:4" x14ac:dyDescent="0.25">
      <c r="A13" s="36" t="s">
        <v>116</v>
      </c>
      <c r="B13" s="36" t="s">
        <v>6622</v>
      </c>
      <c r="C13" s="37" t="s">
        <v>121</v>
      </c>
      <c r="D13" s="39">
        <v>0.17</v>
      </c>
    </row>
    <row r="14" spans="1:4" x14ac:dyDescent="0.25">
      <c r="A14" s="36" t="s">
        <v>116</v>
      </c>
      <c r="B14" s="36" t="s">
        <v>6622</v>
      </c>
      <c r="C14" s="37" t="s">
        <v>117</v>
      </c>
      <c r="D14" s="39">
        <v>0</v>
      </c>
    </row>
    <row r="15" spans="1:4" ht="12.75" customHeight="1" x14ac:dyDescent="0.25">
      <c r="A15" s="40" t="s">
        <v>118</v>
      </c>
      <c r="B15" s="293" t="str">
        <f>CONCATENATE(D12," / (1-0,17-0,0925)")</f>
        <v>2,632659 / (1-0,17-0,0925)</v>
      </c>
      <c r="C15" s="294"/>
      <c r="D15" s="41">
        <f>ROUND(D12/(1-D13-D14),6)</f>
        <v>3.171878</v>
      </c>
    </row>
    <row r="16" spans="1:4" ht="12.75" customHeight="1" x14ac:dyDescent="0.25">
      <c r="A16" s="284" t="s">
        <v>119</v>
      </c>
      <c r="B16" s="285"/>
      <c r="C16" s="286"/>
      <c r="D16" s="42">
        <f>ROUND(D15*1000,2)</f>
        <v>3171.88</v>
      </c>
    </row>
    <row r="17" spans="1:4" x14ac:dyDescent="0.25">
      <c r="A17" s="290" t="s">
        <v>112</v>
      </c>
      <c r="B17" s="291"/>
      <c r="C17" s="291"/>
      <c r="D17" s="292"/>
    </row>
    <row r="18" spans="1:4" x14ac:dyDescent="0.25">
      <c r="A18" s="295"/>
      <c r="B18" s="296"/>
      <c r="C18" s="296"/>
      <c r="D18" s="297"/>
    </row>
    <row r="19" spans="1:4" x14ac:dyDescent="0.25">
      <c r="A19" s="36" t="s">
        <v>113</v>
      </c>
      <c r="B19" s="36" t="s">
        <v>114</v>
      </c>
      <c r="C19" s="37" t="s">
        <v>63</v>
      </c>
      <c r="D19" s="37" t="s">
        <v>115</v>
      </c>
    </row>
    <row r="20" spans="1:4" x14ac:dyDescent="0.25">
      <c r="A20" s="36" t="s">
        <v>91</v>
      </c>
      <c r="B20" s="36" t="s">
        <v>6622</v>
      </c>
      <c r="C20" s="37" t="s">
        <v>120</v>
      </c>
      <c r="D20" s="38">
        <f>5.08860286</f>
        <v>5.0886028599999999</v>
      </c>
    </row>
    <row r="21" spans="1:4" x14ac:dyDescent="0.25">
      <c r="A21" s="36" t="s">
        <v>116</v>
      </c>
      <c r="B21" s="36" t="s">
        <v>6622</v>
      </c>
      <c r="C21" s="37" t="s">
        <v>121</v>
      </c>
      <c r="D21" s="39">
        <v>0.17</v>
      </c>
    </row>
    <row r="22" spans="1:4" x14ac:dyDescent="0.25">
      <c r="A22" s="36" t="s">
        <v>116</v>
      </c>
      <c r="B22" s="36" t="s">
        <v>6622</v>
      </c>
      <c r="C22" s="37" t="s">
        <v>117</v>
      </c>
      <c r="D22" s="39">
        <v>0</v>
      </c>
    </row>
    <row r="23" spans="1:4" ht="12.75" customHeight="1" x14ac:dyDescent="0.25">
      <c r="A23" s="40" t="s">
        <v>118</v>
      </c>
      <c r="B23" s="293" t="str">
        <f>CONCATENATE(D20," / (1-0,17-0,0925)")</f>
        <v>5,08860286 / (1-0,17-0,0925)</v>
      </c>
      <c r="C23" s="294"/>
      <c r="D23" s="41">
        <f>ROUND(D20/(1-D21-D22),6)</f>
        <v>6.1308470000000002</v>
      </c>
    </row>
    <row r="24" spans="1:4" ht="12.75" customHeight="1" x14ac:dyDescent="0.25">
      <c r="A24" s="284" t="s">
        <v>119</v>
      </c>
      <c r="B24" s="285"/>
      <c r="C24" s="286"/>
      <c r="D24" s="42">
        <f>ROUND(D23*1000,2)</f>
        <v>6130.85</v>
      </c>
    </row>
  </sheetData>
  <mergeCells count="12">
    <mergeCell ref="A24:C24"/>
    <mergeCell ref="A1:D1"/>
    <mergeCell ref="A2:D2"/>
    <mergeCell ref="B7:C7"/>
    <mergeCell ref="A8:C8"/>
    <mergeCell ref="A9:D9"/>
    <mergeCell ref="A10:D10"/>
    <mergeCell ref="B15:C15"/>
    <mergeCell ref="A16:C16"/>
    <mergeCell ref="A17:D17"/>
    <mergeCell ref="A18:D18"/>
    <mergeCell ref="B23:C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5"/>
  <sheetViews>
    <sheetView showGridLines="0" view="pageBreakPreview" zoomScaleNormal="55" zoomScaleSheetLayoutView="100" workbookViewId="0">
      <selection activeCell="C16" sqref="C16:C19"/>
    </sheetView>
  </sheetViews>
  <sheetFormatPr defaultRowHeight="11.25" x14ac:dyDescent="0.25"/>
  <cols>
    <col min="1" max="1" width="13.140625" style="15" customWidth="1"/>
    <col min="2" max="2" width="55" style="12" customWidth="1"/>
    <col min="3" max="3" width="16.85546875" style="11" customWidth="1"/>
    <col min="4" max="4" width="15" style="23" customWidth="1"/>
    <col min="5" max="5" width="16.140625" style="23" customWidth="1"/>
    <col min="6" max="6" width="16.7109375" style="23" customWidth="1"/>
    <col min="7" max="238" width="9.140625" style="11"/>
    <col min="239" max="239" width="13.140625" style="11" customWidth="1"/>
    <col min="240" max="240" width="97.85546875" style="11" customWidth="1"/>
    <col min="241" max="241" width="9.5703125" style="11" customWidth="1"/>
    <col min="242" max="242" width="15.7109375" style="11" customWidth="1"/>
    <col min="243" max="243" width="26.140625" style="11" customWidth="1"/>
    <col min="244" max="244" width="9.42578125" style="11" customWidth="1"/>
    <col min="245" max="246" width="23.85546875" style="11" customWidth="1"/>
    <col min="247" max="247" width="9.42578125" style="11" customWidth="1"/>
    <col min="248" max="249" width="23.85546875" style="11" customWidth="1"/>
    <col min="250" max="250" width="9.42578125" style="11" customWidth="1"/>
    <col min="251" max="252" width="23.85546875" style="11" customWidth="1"/>
    <col min="253" max="253" width="9.42578125" style="11" customWidth="1"/>
    <col min="254" max="255" width="23.85546875" style="11" customWidth="1"/>
    <col min="256" max="494" width="9.140625" style="11"/>
    <col min="495" max="495" width="13.140625" style="11" customWidth="1"/>
    <col min="496" max="496" width="97.85546875" style="11" customWidth="1"/>
    <col min="497" max="497" width="9.5703125" style="11" customWidth="1"/>
    <col min="498" max="498" width="15.7109375" style="11" customWidth="1"/>
    <col min="499" max="499" width="26.140625" style="11" customWidth="1"/>
    <col min="500" max="500" width="9.42578125" style="11" customWidth="1"/>
    <col min="501" max="502" width="23.85546875" style="11" customWidth="1"/>
    <col min="503" max="503" width="9.42578125" style="11" customWidth="1"/>
    <col min="504" max="505" width="23.85546875" style="11" customWidth="1"/>
    <col min="506" max="506" width="9.42578125" style="11" customWidth="1"/>
    <col min="507" max="508" width="23.85546875" style="11" customWidth="1"/>
    <col min="509" max="509" width="9.42578125" style="11" customWidth="1"/>
    <col min="510" max="511" width="23.85546875" style="11" customWidth="1"/>
    <col min="512" max="750" width="9.140625" style="11"/>
    <col min="751" max="751" width="13.140625" style="11" customWidth="1"/>
    <col min="752" max="752" width="97.85546875" style="11" customWidth="1"/>
    <col min="753" max="753" width="9.5703125" style="11" customWidth="1"/>
    <col min="754" max="754" width="15.7109375" style="11" customWidth="1"/>
    <col min="755" max="755" width="26.140625" style="11" customWidth="1"/>
    <col min="756" max="756" width="9.42578125" style="11" customWidth="1"/>
    <col min="757" max="758" width="23.85546875" style="11" customWidth="1"/>
    <col min="759" max="759" width="9.42578125" style="11" customWidth="1"/>
    <col min="760" max="761" width="23.85546875" style="11" customWidth="1"/>
    <col min="762" max="762" width="9.42578125" style="11" customWidth="1"/>
    <col min="763" max="764" width="23.85546875" style="11" customWidth="1"/>
    <col min="765" max="765" width="9.42578125" style="11" customWidth="1"/>
    <col min="766" max="767" width="23.85546875" style="11" customWidth="1"/>
    <col min="768" max="1006" width="9.140625" style="11"/>
    <col min="1007" max="1007" width="13.140625" style="11" customWidth="1"/>
    <col min="1008" max="1008" width="97.85546875" style="11" customWidth="1"/>
    <col min="1009" max="1009" width="9.5703125" style="11" customWidth="1"/>
    <col min="1010" max="1010" width="15.7109375" style="11" customWidth="1"/>
    <col min="1011" max="1011" width="26.140625" style="11" customWidth="1"/>
    <col min="1012" max="1012" width="9.42578125" style="11" customWidth="1"/>
    <col min="1013" max="1014" width="23.85546875" style="11" customWidth="1"/>
    <col min="1015" max="1015" width="9.42578125" style="11" customWidth="1"/>
    <col min="1016" max="1017" width="23.85546875" style="11" customWidth="1"/>
    <col min="1018" max="1018" width="9.42578125" style="11" customWidth="1"/>
    <col min="1019" max="1020" width="23.85546875" style="11" customWidth="1"/>
    <col min="1021" max="1021" width="9.42578125" style="11" customWidth="1"/>
    <col min="1022" max="1023" width="23.85546875" style="11" customWidth="1"/>
    <col min="1024" max="1262" width="9.140625" style="11"/>
    <col min="1263" max="1263" width="13.140625" style="11" customWidth="1"/>
    <col min="1264" max="1264" width="97.85546875" style="11" customWidth="1"/>
    <col min="1265" max="1265" width="9.5703125" style="11" customWidth="1"/>
    <col min="1266" max="1266" width="15.7109375" style="11" customWidth="1"/>
    <col min="1267" max="1267" width="26.140625" style="11" customWidth="1"/>
    <col min="1268" max="1268" width="9.42578125" style="11" customWidth="1"/>
    <col min="1269" max="1270" width="23.85546875" style="11" customWidth="1"/>
    <col min="1271" max="1271" width="9.42578125" style="11" customWidth="1"/>
    <col min="1272" max="1273" width="23.85546875" style="11" customWidth="1"/>
    <col min="1274" max="1274" width="9.42578125" style="11" customWidth="1"/>
    <col min="1275" max="1276" width="23.85546875" style="11" customWidth="1"/>
    <col min="1277" max="1277" width="9.42578125" style="11" customWidth="1"/>
    <col min="1278" max="1279" width="23.85546875" style="11" customWidth="1"/>
    <col min="1280" max="1518" width="9.140625" style="11"/>
    <col min="1519" max="1519" width="13.140625" style="11" customWidth="1"/>
    <col min="1520" max="1520" width="97.85546875" style="11" customWidth="1"/>
    <col min="1521" max="1521" width="9.5703125" style="11" customWidth="1"/>
    <col min="1522" max="1522" width="15.7109375" style="11" customWidth="1"/>
    <col min="1523" max="1523" width="26.140625" style="11" customWidth="1"/>
    <col min="1524" max="1524" width="9.42578125" style="11" customWidth="1"/>
    <col min="1525" max="1526" width="23.85546875" style="11" customWidth="1"/>
    <col min="1527" max="1527" width="9.42578125" style="11" customWidth="1"/>
    <col min="1528" max="1529" width="23.85546875" style="11" customWidth="1"/>
    <col min="1530" max="1530" width="9.42578125" style="11" customWidth="1"/>
    <col min="1531" max="1532" width="23.85546875" style="11" customWidth="1"/>
    <col min="1533" max="1533" width="9.42578125" style="11" customWidth="1"/>
    <col min="1534" max="1535" width="23.85546875" style="11" customWidth="1"/>
    <col min="1536" max="1774" width="9.140625" style="11"/>
    <col min="1775" max="1775" width="13.140625" style="11" customWidth="1"/>
    <col min="1776" max="1776" width="97.85546875" style="11" customWidth="1"/>
    <col min="1777" max="1777" width="9.5703125" style="11" customWidth="1"/>
    <col min="1778" max="1778" width="15.7109375" style="11" customWidth="1"/>
    <col min="1779" max="1779" width="26.140625" style="11" customWidth="1"/>
    <col min="1780" max="1780" width="9.42578125" style="11" customWidth="1"/>
    <col min="1781" max="1782" width="23.85546875" style="11" customWidth="1"/>
    <col min="1783" max="1783" width="9.42578125" style="11" customWidth="1"/>
    <col min="1784" max="1785" width="23.85546875" style="11" customWidth="1"/>
    <col min="1786" max="1786" width="9.42578125" style="11" customWidth="1"/>
    <col min="1787" max="1788" width="23.85546875" style="11" customWidth="1"/>
    <col min="1789" max="1789" width="9.42578125" style="11" customWidth="1"/>
    <col min="1790" max="1791" width="23.85546875" style="11" customWidth="1"/>
    <col min="1792" max="2030" width="9.140625" style="11"/>
    <col min="2031" max="2031" width="13.140625" style="11" customWidth="1"/>
    <col min="2032" max="2032" width="97.85546875" style="11" customWidth="1"/>
    <col min="2033" max="2033" width="9.5703125" style="11" customWidth="1"/>
    <col min="2034" max="2034" width="15.7109375" style="11" customWidth="1"/>
    <col min="2035" max="2035" width="26.140625" style="11" customWidth="1"/>
    <col min="2036" max="2036" width="9.42578125" style="11" customWidth="1"/>
    <col min="2037" max="2038" width="23.85546875" style="11" customWidth="1"/>
    <col min="2039" max="2039" width="9.42578125" style="11" customWidth="1"/>
    <col min="2040" max="2041" width="23.85546875" style="11" customWidth="1"/>
    <col min="2042" max="2042" width="9.42578125" style="11" customWidth="1"/>
    <col min="2043" max="2044" width="23.85546875" style="11" customWidth="1"/>
    <col min="2045" max="2045" width="9.42578125" style="11" customWidth="1"/>
    <col min="2046" max="2047" width="23.85546875" style="11" customWidth="1"/>
    <col min="2048" max="2286" width="9.140625" style="11"/>
    <col min="2287" max="2287" width="13.140625" style="11" customWidth="1"/>
    <col min="2288" max="2288" width="97.85546875" style="11" customWidth="1"/>
    <col min="2289" max="2289" width="9.5703125" style="11" customWidth="1"/>
    <col min="2290" max="2290" width="15.7109375" style="11" customWidth="1"/>
    <col min="2291" max="2291" width="26.140625" style="11" customWidth="1"/>
    <col min="2292" max="2292" width="9.42578125" style="11" customWidth="1"/>
    <col min="2293" max="2294" width="23.85546875" style="11" customWidth="1"/>
    <col min="2295" max="2295" width="9.42578125" style="11" customWidth="1"/>
    <col min="2296" max="2297" width="23.85546875" style="11" customWidth="1"/>
    <col min="2298" max="2298" width="9.42578125" style="11" customWidth="1"/>
    <col min="2299" max="2300" width="23.85546875" style="11" customWidth="1"/>
    <col min="2301" max="2301" width="9.42578125" style="11" customWidth="1"/>
    <col min="2302" max="2303" width="23.85546875" style="11" customWidth="1"/>
    <col min="2304" max="2542" width="9.140625" style="11"/>
    <col min="2543" max="2543" width="13.140625" style="11" customWidth="1"/>
    <col min="2544" max="2544" width="97.85546875" style="11" customWidth="1"/>
    <col min="2545" max="2545" width="9.5703125" style="11" customWidth="1"/>
    <col min="2546" max="2546" width="15.7109375" style="11" customWidth="1"/>
    <col min="2547" max="2547" width="26.140625" style="11" customWidth="1"/>
    <col min="2548" max="2548" width="9.42578125" style="11" customWidth="1"/>
    <col min="2549" max="2550" width="23.85546875" style="11" customWidth="1"/>
    <col min="2551" max="2551" width="9.42578125" style="11" customWidth="1"/>
    <col min="2552" max="2553" width="23.85546875" style="11" customWidth="1"/>
    <col min="2554" max="2554" width="9.42578125" style="11" customWidth="1"/>
    <col min="2555" max="2556" width="23.85546875" style="11" customWidth="1"/>
    <col min="2557" max="2557" width="9.42578125" style="11" customWidth="1"/>
    <col min="2558" max="2559" width="23.85546875" style="11" customWidth="1"/>
    <col min="2560" max="2798" width="9.140625" style="11"/>
    <col min="2799" max="2799" width="13.140625" style="11" customWidth="1"/>
    <col min="2800" max="2800" width="97.85546875" style="11" customWidth="1"/>
    <col min="2801" max="2801" width="9.5703125" style="11" customWidth="1"/>
    <col min="2802" max="2802" width="15.7109375" style="11" customWidth="1"/>
    <col min="2803" max="2803" width="26.140625" style="11" customWidth="1"/>
    <col min="2804" max="2804" width="9.42578125" style="11" customWidth="1"/>
    <col min="2805" max="2806" width="23.85546875" style="11" customWidth="1"/>
    <col min="2807" max="2807" width="9.42578125" style="11" customWidth="1"/>
    <col min="2808" max="2809" width="23.85546875" style="11" customWidth="1"/>
    <col min="2810" max="2810" width="9.42578125" style="11" customWidth="1"/>
    <col min="2811" max="2812" width="23.85546875" style="11" customWidth="1"/>
    <col min="2813" max="2813" width="9.42578125" style="11" customWidth="1"/>
    <col min="2814" max="2815" width="23.85546875" style="11" customWidth="1"/>
    <col min="2816" max="3054" width="9.140625" style="11"/>
    <col min="3055" max="3055" width="13.140625" style="11" customWidth="1"/>
    <col min="3056" max="3056" width="97.85546875" style="11" customWidth="1"/>
    <col min="3057" max="3057" width="9.5703125" style="11" customWidth="1"/>
    <col min="3058" max="3058" width="15.7109375" style="11" customWidth="1"/>
    <col min="3059" max="3059" width="26.140625" style="11" customWidth="1"/>
    <col min="3060" max="3060" width="9.42578125" style="11" customWidth="1"/>
    <col min="3061" max="3062" width="23.85546875" style="11" customWidth="1"/>
    <col min="3063" max="3063" width="9.42578125" style="11" customWidth="1"/>
    <col min="3064" max="3065" width="23.85546875" style="11" customWidth="1"/>
    <col min="3066" max="3066" width="9.42578125" style="11" customWidth="1"/>
    <col min="3067" max="3068" width="23.85546875" style="11" customWidth="1"/>
    <col min="3069" max="3069" width="9.42578125" style="11" customWidth="1"/>
    <col min="3070" max="3071" width="23.85546875" style="11" customWidth="1"/>
    <col min="3072" max="3310" width="9.140625" style="11"/>
    <col min="3311" max="3311" width="13.140625" style="11" customWidth="1"/>
    <col min="3312" max="3312" width="97.85546875" style="11" customWidth="1"/>
    <col min="3313" max="3313" width="9.5703125" style="11" customWidth="1"/>
    <col min="3314" max="3314" width="15.7109375" style="11" customWidth="1"/>
    <col min="3315" max="3315" width="26.140625" style="11" customWidth="1"/>
    <col min="3316" max="3316" width="9.42578125" style="11" customWidth="1"/>
    <col min="3317" max="3318" width="23.85546875" style="11" customWidth="1"/>
    <col min="3319" max="3319" width="9.42578125" style="11" customWidth="1"/>
    <col min="3320" max="3321" width="23.85546875" style="11" customWidth="1"/>
    <col min="3322" max="3322" width="9.42578125" style="11" customWidth="1"/>
    <col min="3323" max="3324" width="23.85546875" style="11" customWidth="1"/>
    <col min="3325" max="3325" width="9.42578125" style="11" customWidth="1"/>
    <col min="3326" max="3327" width="23.85546875" style="11" customWidth="1"/>
    <col min="3328" max="3566" width="9.140625" style="11"/>
    <col min="3567" max="3567" width="13.140625" style="11" customWidth="1"/>
    <col min="3568" max="3568" width="97.85546875" style="11" customWidth="1"/>
    <col min="3569" max="3569" width="9.5703125" style="11" customWidth="1"/>
    <col min="3570" max="3570" width="15.7109375" style="11" customWidth="1"/>
    <col min="3571" max="3571" width="26.140625" style="11" customWidth="1"/>
    <col min="3572" max="3572" width="9.42578125" style="11" customWidth="1"/>
    <col min="3573" max="3574" width="23.85546875" style="11" customWidth="1"/>
    <col min="3575" max="3575" width="9.42578125" style="11" customWidth="1"/>
    <col min="3576" max="3577" width="23.85546875" style="11" customWidth="1"/>
    <col min="3578" max="3578" width="9.42578125" style="11" customWidth="1"/>
    <col min="3579" max="3580" width="23.85546875" style="11" customWidth="1"/>
    <col min="3581" max="3581" width="9.42578125" style="11" customWidth="1"/>
    <col min="3582" max="3583" width="23.85546875" style="11" customWidth="1"/>
    <col min="3584" max="3822" width="9.140625" style="11"/>
    <col min="3823" max="3823" width="13.140625" style="11" customWidth="1"/>
    <col min="3824" max="3824" width="97.85546875" style="11" customWidth="1"/>
    <col min="3825" max="3825" width="9.5703125" style="11" customWidth="1"/>
    <col min="3826" max="3826" width="15.7109375" style="11" customWidth="1"/>
    <col min="3827" max="3827" width="26.140625" style="11" customWidth="1"/>
    <col min="3828" max="3828" width="9.42578125" style="11" customWidth="1"/>
    <col min="3829" max="3830" width="23.85546875" style="11" customWidth="1"/>
    <col min="3831" max="3831" width="9.42578125" style="11" customWidth="1"/>
    <col min="3832" max="3833" width="23.85546875" style="11" customWidth="1"/>
    <col min="3834" max="3834" width="9.42578125" style="11" customWidth="1"/>
    <col min="3835" max="3836" width="23.85546875" style="11" customWidth="1"/>
    <col min="3837" max="3837" width="9.42578125" style="11" customWidth="1"/>
    <col min="3838" max="3839" width="23.85546875" style="11" customWidth="1"/>
    <col min="3840" max="4078" width="9.140625" style="11"/>
    <col min="4079" max="4079" width="13.140625" style="11" customWidth="1"/>
    <col min="4080" max="4080" width="97.85546875" style="11" customWidth="1"/>
    <col min="4081" max="4081" width="9.5703125" style="11" customWidth="1"/>
    <col min="4082" max="4082" width="15.7109375" style="11" customWidth="1"/>
    <col min="4083" max="4083" width="26.140625" style="11" customWidth="1"/>
    <col min="4084" max="4084" width="9.42578125" style="11" customWidth="1"/>
    <col min="4085" max="4086" width="23.85546875" style="11" customWidth="1"/>
    <col min="4087" max="4087" width="9.42578125" style="11" customWidth="1"/>
    <col min="4088" max="4089" width="23.85546875" style="11" customWidth="1"/>
    <col min="4090" max="4090" width="9.42578125" style="11" customWidth="1"/>
    <col min="4091" max="4092" width="23.85546875" style="11" customWidth="1"/>
    <col min="4093" max="4093" width="9.42578125" style="11" customWidth="1"/>
    <col min="4094" max="4095" width="23.85546875" style="11" customWidth="1"/>
    <col min="4096" max="4334" width="9.140625" style="11"/>
    <col min="4335" max="4335" width="13.140625" style="11" customWidth="1"/>
    <col min="4336" max="4336" width="97.85546875" style="11" customWidth="1"/>
    <col min="4337" max="4337" width="9.5703125" style="11" customWidth="1"/>
    <col min="4338" max="4338" width="15.7109375" style="11" customWidth="1"/>
    <col min="4339" max="4339" width="26.140625" style="11" customWidth="1"/>
    <col min="4340" max="4340" width="9.42578125" style="11" customWidth="1"/>
    <col min="4341" max="4342" width="23.85546875" style="11" customWidth="1"/>
    <col min="4343" max="4343" width="9.42578125" style="11" customWidth="1"/>
    <col min="4344" max="4345" width="23.85546875" style="11" customWidth="1"/>
    <col min="4346" max="4346" width="9.42578125" style="11" customWidth="1"/>
    <col min="4347" max="4348" width="23.85546875" style="11" customWidth="1"/>
    <col min="4349" max="4349" width="9.42578125" style="11" customWidth="1"/>
    <col min="4350" max="4351" width="23.85546875" style="11" customWidth="1"/>
    <col min="4352" max="4590" width="9.140625" style="11"/>
    <col min="4591" max="4591" width="13.140625" style="11" customWidth="1"/>
    <col min="4592" max="4592" width="97.85546875" style="11" customWidth="1"/>
    <col min="4593" max="4593" width="9.5703125" style="11" customWidth="1"/>
    <col min="4594" max="4594" width="15.7109375" style="11" customWidth="1"/>
    <col min="4595" max="4595" width="26.140625" style="11" customWidth="1"/>
    <col min="4596" max="4596" width="9.42578125" style="11" customWidth="1"/>
    <col min="4597" max="4598" width="23.85546875" style="11" customWidth="1"/>
    <col min="4599" max="4599" width="9.42578125" style="11" customWidth="1"/>
    <col min="4600" max="4601" width="23.85546875" style="11" customWidth="1"/>
    <col min="4602" max="4602" width="9.42578125" style="11" customWidth="1"/>
    <col min="4603" max="4604" width="23.85546875" style="11" customWidth="1"/>
    <col min="4605" max="4605" width="9.42578125" style="11" customWidth="1"/>
    <col min="4606" max="4607" width="23.85546875" style="11" customWidth="1"/>
    <col min="4608" max="4846" width="9.140625" style="11"/>
    <col min="4847" max="4847" width="13.140625" style="11" customWidth="1"/>
    <col min="4848" max="4848" width="97.85546875" style="11" customWidth="1"/>
    <col min="4849" max="4849" width="9.5703125" style="11" customWidth="1"/>
    <col min="4850" max="4850" width="15.7109375" style="11" customWidth="1"/>
    <col min="4851" max="4851" width="26.140625" style="11" customWidth="1"/>
    <col min="4852" max="4852" width="9.42578125" style="11" customWidth="1"/>
    <col min="4853" max="4854" width="23.85546875" style="11" customWidth="1"/>
    <col min="4855" max="4855" width="9.42578125" style="11" customWidth="1"/>
    <col min="4856" max="4857" width="23.85546875" style="11" customWidth="1"/>
    <col min="4858" max="4858" width="9.42578125" style="11" customWidth="1"/>
    <col min="4859" max="4860" width="23.85546875" style="11" customWidth="1"/>
    <col min="4861" max="4861" width="9.42578125" style="11" customWidth="1"/>
    <col min="4862" max="4863" width="23.85546875" style="11" customWidth="1"/>
    <col min="4864" max="5102" width="9.140625" style="11"/>
    <col min="5103" max="5103" width="13.140625" style="11" customWidth="1"/>
    <col min="5104" max="5104" width="97.85546875" style="11" customWidth="1"/>
    <col min="5105" max="5105" width="9.5703125" style="11" customWidth="1"/>
    <col min="5106" max="5106" width="15.7109375" style="11" customWidth="1"/>
    <col min="5107" max="5107" width="26.140625" style="11" customWidth="1"/>
    <col min="5108" max="5108" width="9.42578125" style="11" customWidth="1"/>
    <col min="5109" max="5110" width="23.85546875" style="11" customWidth="1"/>
    <col min="5111" max="5111" width="9.42578125" style="11" customWidth="1"/>
    <col min="5112" max="5113" width="23.85546875" style="11" customWidth="1"/>
    <col min="5114" max="5114" width="9.42578125" style="11" customWidth="1"/>
    <col min="5115" max="5116" width="23.85546875" style="11" customWidth="1"/>
    <col min="5117" max="5117" width="9.42578125" style="11" customWidth="1"/>
    <col min="5118" max="5119" width="23.85546875" style="11" customWidth="1"/>
    <col min="5120" max="5358" width="9.140625" style="11"/>
    <col min="5359" max="5359" width="13.140625" style="11" customWidth="1"/>
    <col min="5360" max="5360" width="97.85546875" style="11" customWidth="1"/>
    <col min="5361" max="5361" width="9.5703125" style="11" customWidth="1"/>
    <col min="5362" max="5362" width="15.7109375" style="11" customWidth="1"/>
    <col min="5363" max="5363" width="26.140625" style="11" customWidth="1"/>
    <col min="5364" max="5364" width="9.42578125" style="11" customWidth="1"/>
    <col min="5365" max="5366" width="23.85546875" style="11" customWidth="1"/>
    <col min="5367" max="5367" width="9.42578125" style="11" customWidth="1"/>
    <col min="5368" max="5369" width="23.85546875" style="11" customWidth="1"/>
    <col min="5370" max="5370" width="9.42578125" style="11" customWidth="1"/>
    <col min="5371" max="5372" width="23.85546875" style="11" customWidth="1"/>
    <col min="5373" max="5373" width="9.42578125" style="11" customWidth="1"/>
    <col min="5374" max="5375" width="23.85546875" style="11" customWidth="1"/>
    <col min="5376" max="5614" width="9.140625" style="11"/>
    <col min="5615" max="5615" width="13.140625" style="11" customWidth="1"/>
    <col min="5616" max="5616" width="97.85546875" style="11" customWidth="1"/>
    <col min="5617" max="5617" width="9.5703125" style="11" customWidth="1"/>
    <col min="5618" max="5618" width="15.7109375" style="11" customWidth="1"/>
    <col min="5619" max="5619" width="26.140625" style="11" customWidth="1"/>
    <col min="5620" max="5620" width="9.42578125" style="11" customWidth="1"/>
    <col min="5621" max="5622" width="23.85546875" style="11" customWidth="1"/>
    <col min="5623" max="5623" width="9.42578125" style="11" customWidth="1"/>
    <col min="5624" max="5625" width="23.85546875" style="11" customWidth="1"/>
    <col min="5626" max="5626" width="9.42578125" style="11" customWidth="1"/>
    <col min="5627" max="5628" width="23.85546875" style="11" customWidth="1"/>
    <col min="5629" max="5629" width="9.42578125" style="11" customWidth="1"/>
    <col min="5630" max="5631" width="23.85546875" style="11" customWidth="1"/>
    <col min="5632" max="5870" width="9.140625" style="11"/>
    <col min="5871" max="5871" width="13.140625" style="11" customWidth="1"/>
    <col min="5872" max="5872" width="97.85546875" style="11" customWidth="1"/>
    <col min="5873" max="5873" width="9.5703125" style="11" customWidth="1"/>
    <col min="5874" max="5874" width="15.7109375" style="11" customWidth="1"/>
    <col min="5875" max="5875" width="26.140625" style="11" customWidth="1"/>
    <col min="5876" max="5876" width="9.42578125" style="11" customWidth="1"/>
    <col min="5877" max="5878" width="23.85546875" style="11" customWidth="1"/>
    <col min="5879" max="5879" width="9.42578125" style="11" customWidth="1"/>
    <col min="5880" max="5881" width="23.85546875" style="11" customWidth="1"/>
    <col min="5882" max="5882" width="9.42578125" style="11" customWidth="1"/>
    <col min="5883" max="5884" width="23.85546875" style="11" customWidth="1"/>
    <col min="5885" max="5885" width="9.42578125" style="11" customWidth="1"/>
    <col min="5886" max="5887" width="23.85546875" style="11" customWidth="1"/>
    <col min="5888" max="6126" width="9.140625" style="11"/>
    <col min="6127" max="6127" width="13.140625" style="11" customWidth="1"/>
    <col min="6128" max="6128" width="97.85546875" style="11" customWidth="1"/>
    <col min="6129" max="6129" width="9.5703125" style="11" customWidth="1"/>
    <col min="6130" max="6130" width="15.7109375" style="11" customWidth="1"/>
    <col min="6131" max="6131" width="26.140625" style="11" customWidth="1"/>
    <col min="6132" max="6132" width="9.42578125" style="11" customWidth="1"/>
    <col min="6133" max="6134" width="23.85546875" style="11" customWidth="1"/>
    <col min="6135" max="6135" width="9.42578125" style="11" customWidth="1"/>
    <col min="6136" max="6137" width="23.85546875" style="11" customWidth="1"/>
    <col min="6138" max="6138" width="9.42578125" style="11" customWidth="1"/>
    <col min="6139" max="6140" width="23.85546875" style="11" customWidth="1"/>
    <col min="6141" max="6141" width="9.42578125" style="11" customWidth="1"/>
    <col min="6142" max="6143" width="23.85546875" style="11" customWidth="1"/>
    <col min="6144" max="6382" width="9.140625" style="11"/>
    <col min="6383" max="6383" width="13.140625" style="11" customWidth="1"/>
    <col min="6384" max="6384" width="97.85546875" style="11" customWidth="1"/>
    <col min="6385" max="6385" width="9.5703125" style="11" customWidth="1"/>
    <col min="6386" max="6386" width="15.7109375" style="11" customWidth="1"/>
    <col min="6387" max="6387" width="26.140625" style="11" customWidth="1"/>
    <col min="6388" max="6388" width="9.42578125" style="11" customWidth="1"/>
    <col min="6389" max="6390" width="23.85546875" style="11" customWidth="1"/>
    <col min="6391" max="6391" width="9.42578125" style="11" customWidth="1"/>
    <col min="6392" max="6393" width="23.85546875" style="11" customWidth="1"/>
    <col min="6394" max="6394" width="9.42578125" style="11" customWidth="1"/>
    <col min="6395" max="6396" width="23.85546875" style="11" customWidth="1"/>
    <col min="6397" max="6397" width="9.42578125" style="11" customWidth="1"/>
    <col min="6398" max="6399" width="23.85546875" style="11" customWidth="1"/>
    <col min="6400" max="6638" width="9.140625" style="11"/>
    <col min="6639" max="6639" width="13.140625" style="11" customWidth="1"/>
    <col min="6640" max="6640" width="97.85546875" style="11" customWidth="1"/>
    <col min="6641" max="6641" width="9.5703125" style="11" customWidth="1"/>
    <col min="6642" max="6642" width="15.7109375" style="11" customWidth="1"/>
    <col min="6643" max="6643" width="26.140625" style="11" customWidth="1"/>
    <col min="6644" max="6644" width="9.42578125" style="11" customWidth="1"/>
    <col min="6645" max="6646" width="23.85546875" style="11" customWidth="1"/>
    <col min="6647" max="6647" width="9.42578125" style="11" customWidth="1"/>
    <col min="6648" max="6649" width="23.85546875" style="11" customWidth="1"/>
    <col min="6650" max="6650" width="9.42578125" style="11" customWidth="1"/>
    <col min="6651" max="6652" width="23.85546875" style="11" customWidth="1"/>
    <col min="6653" max="6653" width="9.42578125" style="11" customWidth="1"/>
    <col min="6654" max="6655" width="23.85546875" style="11" customWidth="1"/>
    <col min="6656" max="6894" width="9.140625" style="11"/>
    <col min="6895" max="6895" width="13.140625" style="11" customWidth="1"/>
    <col min="6896" max="6896" width="97.85546875" style="11" customWidth="1"/>
    <col min="6897" max="6897" width="9.5703125" style="11" customWidth="1"/>
    <col min="6898" max="6898" width="15.7109375" style="11" customWidth="1"/>
    <col min="6899" max="6899" width="26.140625" style="11" customWidth="1"/>
    <col min="6900" max="6900" width="9.42578125" style="11" customWidth="1"/>
    <col min="6901" max="6902" width="23.85546875" style="11" customWidth="1"/>
    <col min="6903" max="6903" width="9.42578125" style="11" customWidth="1"/>
    <col min="6904" max="6905" width="23.85546875" style="11" customWidth="1"/>
    <col min="6906" max="6906" width="9.42578125" style="11" customWidth="1"/>
    <col min="6907" max="6908" width="23.85546875" style="11" customWidth="1"/>
    <col min="6909" max="6909" width="9.42578125" style="11" customWidth="1"/>
    <col min="6910" max="6911" width="23.85546875" style="11" customWidth="1"/>
    <col min="6912" max="7150" width="9.140625" style="11"/>
    <col min="7151" max="7151" width="13.140625" style="11" customWidth="1"/>
    <col min="7152" max="7152" width="97.85546875" style="11" customWidth="1"/>
    <col min="7153" max="7153" width="9.5703125" style="11" customWidth="1"/>
    <col min="7154" max="7154" width="15.7109375" style="11" customWidth="1"/>
    <col min="7155" max="7155" width="26.140625" style="11" customWidth="1"/>
    <col min="7156" max="7156" width="9.42578125" style="11" customWidth="1"/>
    <col min="7157" max="7158" width="23.85546875" style="11" customWidth="1"/>
    <col min="7159" max="7159" width="9.42578125" style="11" customWidth="1"/>
    <col min="7160" max="7161" width="23.85546875" style="11" customWidth="1"/>
    <col min="7162" max="7162" width="9.42578125" style="11" customWidth="1"/>
    <col min="7163" max="7164" width="23.85546875" style="11" customWidth="1"/>
    <col min="7165" max="7165" width="9.42578125" style="11" customWidth="1"/>
    <col min="7166" max="7167" width="23.85546875" style="11" customWidth="1"/>
    <col min="7168" max="7406" width="9.140625" style="11"/>
    <col min="7407" max="7407" width="13.140625" style="11" customWidth="1"/>
    <col min="7408" max="7408" width="97.85546875" style="11" customWidth="1"/>
    <col min="7409" max="7409" width="9.5703125" style="11" customWidth="1"/>
    <col min="7410" max="7410" width="15.7109375" style="11" customWidth="1"/>
    <col min="7411" max="7411" width="26.140625" style="11" customWidth="1"/>
    <col min="7412" max="7412" width="9.42578125" style="11" customWidth="1"/>
    <col min="7413" max="7414" width="23.85546875" style="11" customWidth="1"/>
    <col min="7415" max="7415" width="9.42578125" style="11" customWidth="1"/>
    <col min="7416" max="7417" width="23.85546875" style="11" customWidth="1"/>
    <col min="7418" max="7418" width="9.42578125" style="11" customWidth="1"/>
    <col min="7419" max="7420" width="23.85546875" style="11" customWidth="1"/>
    <col min="7421" max="7421" width="9.42578125" style="11" customWidth="1"/>
    <col min="7422" max="7423" width="23.85546875" style="11" customWidth="1"/>
    <col min="7424" max="7662" width="9.140625" style="11"/>
    <col min="7663" max="7663" width="13.140625" style="11" customWidth="1"/>
    <col min="7664" max="7664" width="97.85546875" style="11" customWidth="1"/>
    <col min="7665" max="7665" width="9.5703125" style="11" customWidth="1"/>
    <col min="7666" max="7666" width="15.7109375" style="11" customWidth="1"/>
    <col min="7667" max="7667" width="26.140625" style="11" customWidth="1"/>
    <col min="7668" max="7668" width="9.42578125" style="11" customWidth="1"/>
    <col min="7669" max="7670" width="23.85546875" style="11" customWidth="1"/>
    <col min="7671" max="7671" width="9.42578125" style="11" customWidth="1"/>
    <col min="7672" max="7673" width="23.85546875" style="11" customWidth="1"/>
    <col min="7674" max="7674" width="9.42578125" style="11" customWidth="1"/>
    <col min="7675" max="7676" width="23.85546875" style="11" customWidth="1"/>
    <col min="7677" max="7677" width="9.42578125" style="11" customWidth="1"/>
    <col min="7678" max="7679" width="23.85546875" style="11" customWidth="1"/>
    <col min="7680" max="7918" width="9.140625" style="11"/>
    <col min="7919" max="7919" width="13.140625" style="11" customWidth="1"/>
    <col min="7920" max="7920" width="97.85546875" style="11" customWidth="1"/>
    <col min="7921" max="7921" width="9.5703125" style="11" customWidth="1"/>
    <col min="7922" max="7922" width="15.7109375" style="11" customWidth="1"/>
    <col min="7923" max="7923" width="26.140625" style="11" customWidth="1"/>
    <col min="7924" max="7924" width="9.42578125" style="11" customWidth="1"/>
    <col min="7925" max="7926" width="23.85546875" style="11" customWidth="1"/>
    <col min="7927" max="7927" width="9.42578125" style="11" customWidth="1"/>
    <col min="7928" max="7929" width="23.85546875" style="11" customWidth="1"/>
    <col min="7930" max="7930" width="9.42578125" style="11" customWidth="1"/>
    <col min="7931" max="7932" width="23.85546875" style="11" customWidth="1"/>
    <col min="7933" max="7933" width="9.42578125" style="11" customWidth="1"/>
    <col min="7934" max="7935" width="23.85546875" style="11" customWidth="1"/>
    <col min="7936" max="8174" width="9.140625" style="11"/>
    <col min="8175" max="8175" width="13.140625" style="11" customWidth="1"/>
    <col min="8176" max="8176" width="97.85546875" style="11" customWidth="1"/>
    <col min="8177" max="8177" width="9.5703125" style="11" customWidth="1"/>
    <col min="8178" max="8178" width="15.7109375" style="11" customWidth="1"/>
    <col min="8179" max="8179" width="26.140625" style="11" customWidth="1"/>
    <col min="8180" max="8180" width="9.42578125" style="11" customWidth="1"/>
    <col min="8181" max="8182" width="23.85546875" style="11" customWidth="1"/>
    <col min="8183" max="8183" width="9.42578125" style="11" customWidth="1"/>
    <col min="8184" max="8185" width="23.85546875" style="11" customWidth="1"/>
    <col min="8186" max="8186" width="9.42578125" style="11" customWidth="1"/>
    <col min="8187" max="8188" width="23.85546875" style="11" customWidth="1"/>
    <col min="8189" max="8189" width="9.42578125" style="11" customWidth="1"/>
    <col min="8190" max="8191" width="23.85546875" style="11" customWidth="1"/>
    <col min="8192" max="8430" width="9.140625" style="11"/>
    <col min="8431" max="8431" width="13.140625" style="11" customWidth="1"/>
    <col min="8432" max="8432" width="97.85546875" style="11" customWidth="1"/>
    <col min="8433" max="8433" width="9.5703125" style="11" customWidth="1"/>
    <col min="8434" max="8434" width="15.7109375" style="11" customWidth="1"/>
    <col min="8435" max="8435" width="26.140625" style="11" customWidth="1"/>
    <col min="8436" max="8436" width="9.42578125" style="11" customWidth="1"/>
    <col min="8437" max="8438" width="23.85546875" style="11" customWidth="1"/>
    <col min="8439" max="8439" width="9.42578125" style="11" customWidth="1"/>
    <col min="8440" max="8441" width="23.85546875" style="11" customWidth="1"/>
    <col min="8442" max="8442" width="9.42578125" style="11" customWidth="1"/>
    <col min="8443" max="8444" width="23.85546875" style="11" customWidth="1"/>
    <col min="8445" max="8445" width="9.42578125" style="11" customWidth="1"/>
    <col min="8446" max="8447" width="23.85546875" style="11" customWidth="1"/>
    <col min="8448" max="8686" width="9.140625" style="11"/>
    <col min="8687" max="8687" width="13.140625" style="11" customWidth="1"/>
    <col min="8688" max="8688" width="97.85546875" style="11" customWidth="1"/>
    <col min="8689" max="8689" width="9.5703125" style="11" customWidth="1"/>
    <col min="8690" max="8690" width="15.7109375" style="11" customWidth="1"/>
    <col min="8691" max="8691" width="26.140625" style="11" customWidth="1"/>
    <col min="8692" max="8692" width="9.42578125" style="11" customWidth="1"/>
    <col min="8693" max="8694" width="23.85546875" style="11" customWidth="1"/>
    <col min="8695" max="8695" width="9.42578125" style="11" customWidth="1"/>
    <col min="8696" max="8697" width="23.85546875" style="11" customWidth="1"/>
    <col min="8698" max="8698" width="9.42578125" style="11" customWidth="1"/>
    <col min="8699" max="8700" width="23.85546875" style="11" customWidth="1"/>
    <col min="8701" max="8701" width="9.42578125" style="11" customWidth="1"/>
    <col min="8702" max="8703" width="23.85546875" style="11" customWidth="1"/>
    <col min="8704" max="8942" width="9.140625" style="11"/>
    <col min="8943" max="8943" width="13.140625" style="11" customWidth="1"/>
    <col min="8944" max="8944" width="97.85546875" style="11" customWidth="1"/>
    <col min="8945" max="8945" width="9.5703125" style="11" customWidth="1"/>
    <col min="8946" max="8946" width="15.7109375" style="11" customWidth="1"/>
    <col min="8947" max="8947" width="26.140625" style="11" customWidth="1"/>
    <col min="8948" max="8948" width="9.42578125" style="11" customWidth="1"/>
    <col min="8949" max="8950" width="23.85546875" style="11" customWidth="1"/>
    <col min="8951" max="8951" width="9.42578125" style="11" customWidth="1"/>
    <col min="8952" max="8953" width="23.85546875" style="11" customWidth="1"/>
    <col min="8954" max="8954" width="9.42578125" style="11" customWidth="1"/>
    <col min="8955" max="8956" width="23.85546875" style="11" customWidth="1"/>
    <col min="8957" max="8957" width="9.42578125" style="11" customWidth="1"/>
    <col min="8958" max="8959" width="23.85546875" style="11" customWidth="1"/>
    <col min="8960" max="9198" width="9.140625" style="11"/>
    <col min="9199" max="9199" width="13.140625" style="11" customWidth="1"/>
    <col min="9200" max="9200" width="97.85546875" style="11" customWidth="1"/>
    <col min="9201" max="9201" width="9.5703125" style="11" customWidth="1"/>
    <col min="9202" max="9202" width="15.7109375" style="11" customWidth="1"/>
    <col min="9203" max="9203" width="26.140625" style="11" customWidth="1"/>
    <col min="9204" max="9204" width="9.42578125" style="11" customWidth="1"/>
    <col min="9205" max="9206" width="23.85546875" style="11" customWidth="1"/>
    <col min="9207" max="9207" width="9.42578125" style="11" customWidth="1"/>
    <col min="9208" max="9209" width="23.85546875" style="11" customWidth="1"/>
    <col min="9210" max="9210" width="9.42578125" style="11" customWidth="1"/>
    <col min="9211" max="9212" width="23.85546875" style="11" customWidth="1"/>
    <col min="9213" max="9213" width="9.42578125" style="11" customWidth="1"/>
    <col min="9214" max="9215" width="23.85546875" style="11" customWidth="1"/>
    <col min="9216" max="9454" width="9.140625" style="11"/>
    <col min="9455" max="9455" width="13.140625" style="11" customWidth="1"/>
    <col min="9456" max="9456" width="97.85546875" style="11" customWidth="1"/>
    <col min="9457" max="9457" width="9.5703125" style="11" customWidth="1"/>
    <col min="9458" max="9458" width="15.7109375" style="11" customWidth="1"/>
    <col min="9459" max="9459" width="26.140625" style="11" customWidth="1"/>
    <col min="9460" max="9460" width="9.42578125" style="11" customWidth="1"/>
    <col min="9461" max="9462" width="23.85546875" style="11" customWidth="1"/>
    <col min="9463" max="9463" width="9.42578125" style="11" customWidth="1"/>
    <col min="9464" max="9465" width="23.85546875" style="11" customWidth="1"/>
    <col min="9466" max="9466" width="9.42578125" style="11" customWidth="1"/>
    <col min="9467" max="9468" width="23.85546875" style="11" customWidth="1"/>
    <col min="9469" max="9469" width="9.42578125" style="11" customWidth="1"/>
    <col min="9470" max="9471" width="23.85546875" style="11" customWidth="1"/>
    <col min="9472" max="9710" width="9.140625" style="11"/>
    <col min="9711" max="9711" width="13.140625" style="11" customWidth="1"/>
    <col min="9712" max="9712" width="97.85546875" style="11" customWidth="1"/>
    <col min="9713" max="9713" width="9.5703125" style="11" customWidth="1"/>
    <col min="9714" max="9714" width="15.7109375" style="11" customWidth="1"/>
    <col min="9715" max="9715" width="26.140625" style="11" customWidth="1"/>
    <col min="9716" max="9716" width="9.42578125" style="11" customWidth="1"/>
    <col min="9717" max="9718" width="23.85546875" style="11" customWidth="1"/>
    <col min="9719" max="9719" width="9.42578125" style="11" customWidth="1"/>
    <col min="9720" max="9721" width="23.85546875" style="11" customWidth="1"/>
    <col min="9722" max="9722" width="9.42578125" style="11" customWidth="1"/>
    <col min="9723" max="9724" width="23.85546875" style="11" customWidth="1"/>
    <col min="9725" max="9725" width="9.42578125" style="11" customWidth="1"/>
    <col min="9726" max="9727" width="23.85546875" style="11" customWidth="1"/>
    <col min="9728" max="9966" width="9.140625" style="11"/>
    <col min="9967" max="9967" width="13.140625" style="11" customWidth="1"/>
    <col min="9968" max="9968" width="97.85546875" style="11" customWidth="1"/>
    <col min="9969" max="9969" width="9.5703125" style="11" customWidth="1"/>
    <col min="9970" max="9970" width="15.7109375" style="11" customWidth="1"/>
    <col min="9971" max="9971" width="26.140625" style="11" customWidth="1"/>
    <col min="9972" max="9972" width="9.42578125" style="11" customWidth="1"/>
    <col min="9973" max="9974" width="23.85546875" style="11" customWidth="1"/>
    <col min="9975" max="9975" width="9.42578125" style="11" customWidth="1"/>
    <col min="9976" max="9977" width="23.85546875" style="11" customWidth="1"/>
    <col min="9978" max="9978" width="9.42578125" style="11" customWidth="1"/>
    <col min="9979" max="9980" width="23.85546875" style="11" customWidth="1"/>
    <col min="9981" max="9981" width="9.42578125" style="11" customWidth="1"/>
    <col min="9982" max="9983" width="23.85546875" style="11" customWidth="1"/>
    <col min="9984" max="10222" width="9.140625" style="11"/>
    <col min="10223" max="10223" width="13.140625" style="11" customWidth="1"/>
    <col min="10224" max="10224" width="97.85546875" style="11" customWidth="1"/>
    <col min="10225" max="10225" width="9.5703125" style="11" customWidth="1"/>
    <col min="10226" max="10226" width="15.7109375" style="11" customWidth="1"/>
    <col min="10227" max="10227" width="26.140625" style="11" customWidth="1"/>
    <col min="10228" max="10228" width="9.42578125" style="11" customWidth="1"/>
    <col min="10229" max="10230" width="23.85546875" style="11" customWidth="1"/>
    <col min="10231" max="10231" width="9.42578125" style="11" customWidth="1"/>
    <col min="10232" max="10233" width="23.85546875" style="11" customWidth="1"/>
    <col min="10234" max="10234" width="9.42578125" style="11" customWidth="1"/>
    <col min="10235" max="10236" width="23.85546875" style="11" customWidth="1"/>
    <col min="10237" max="10237" width="9.42578125" style="11" customWidth="1"/>
    <col min="10238" max="10239" width="23.85546875" style="11" customWidth="1"/>
    <col min="10240" max="10478" width="9.140625" style="11"/>
    <col min="10479" max="10479" width="13.140625" style="11" customWidth="1"/>
    <col min="10480" max="10480" width="97.85546875" style="11" customWidth="1"/>
    <col min="10481" max="10481" width="9.5703125" style="11" customWidth="1"/>
    <col min="10482" max="10482" width="15.7109375" style="11" customWidth="1"/>
    <col min="10483" max="10483" width="26.140625" style="11" customWidth="1"/>
    <col min="10484" max="10484" width="9.42578125" style="11" customWidth="1"/>
    <col min="10485" max="10486" width="23.85546875" style="11" customWidth="1"/>
    <col min="10487" max="10487" width="9.42578125" style="11" customWidth="1"/>
    <col min="10488" max="10489" width="23.85546875" style="11" customWidth="1"/>
    <col min="10490" max="10490" width="9.42578125" style="11" customWidth="1"/>
    <col min="10491" max="10492" width="23.85546875" style="11" customWidth="1"/>
    <col min="10493" max="10493" width="9.42578125" style="11" customWidth="1"/>
    <col min="10494" max="10495" width="23.85546875" style="11" customWidth="1"/>
    <col min="10496" max="10734" width="9.140625" style="11"/>
    <col min="10735" max="10735" width="13.140625" style="11" customWidth="1"/>
    <col min="10736" max="10736" width="97.85546875" style="11" customWidth="1"/>
    <col min="10737" max="10737" width="9.5703125" style="11" customWidth="1"/>
    <col min="10738" max="10738" width="15.7109375" style="11" customWidth="1"/>
    <col min="10739" max="10739" width="26.140625" style="11" customWidth="1"/>
    <col min="10740" max="10740" width="9.42578125" style="11" customWidth="1"/>
    <col min="10741" max="10742" width="23.85546875" style="11" customWidth="1"/>
    <col min="10743" max="10743" width="9.42578125" style="11" customWidth="1"/>
    <col min="10744" max="10745" width="23.85546875" style="11" customWidth="1"/>
    <col min="10746" max="10746" width="9.42578125" style="11" customWidth="1"/>
    <col min="10747" max="10748" width="23.85546875" style="11" customWidth="1"/>
    <col min="10749" max="10749" width="9.42578125" style="11" customWidth="1"/>
    <col min="10750" max="10751" width="23.85546875" style="11" customWidth="1"/>
    <col min="10752" max="10990" width="9.140625" style="11"/>
    <col min="10991" max="10991" width="13.140625" style="11" customWidth="1"/>
    <col min="10992" max="10992" width="97.85546875" style="11" customWidth="1"/>
    <col min="10993" max="10993" width="9.5703125" style="11" customWidth="1"/>
    <col min="10994" max="10994" width="15.7109375" style="11" customWidth="1"/>
    <col min="10995" max="10995" width="26.140625" style="11" customWidth="1"/>
    <col min="10996" max="10996" width="9.42578125" style="11" customWidth="1"/>
    <col min="10997" max="10998" width="23.85546875" style="11" customWidth="1"/>
    <col min="10999" max="10999" width="9.42578125" style="11" customWidth="1"/>
    <col min="11000" max="11001" width="23.85546875" style="11" customWidth="1"/>
    <col min="11002" max="11002" width="9.42578125" style="11" customWidth="1"/>
    <col min="11003" max="11004" width="23.85546875" style="11" customWidth="1"/>
    <col min="11005" max="11005" width="9.42578125" style="11" customWidth="1"/>
    <col min="11006" max="11007" width="23.85546875" style="11" customWidth="1"/>
    <col min="11008" max="11246" width="9.140625" style="11"/>
    <col min="11247" max="11247" width="13.140625" style="11" customWidth="1"/>
    <col min="11248" max="11248" width="97.85546875" style="11" customWidth="1"/>
    <col min="11249" max="11249" width="9.5703125" style="11" customWidth="1"/>
    <col min="11250" max="11250" width="15.7109375" style="11" customWidth="1"/>
    <col min="11251" max="11251" width="26.140625" style="11" customWidth="1"/>
    <col min="11252" max="11252" width="9.42578125" style="11" customWidth="1"/>
    <col min="11253" max="11254" width="23.85546875" style="11" customWidth="1"/>
    <col min="11255" max="11255" width="9.42578125" style="11" customWidth="1"/>
    <col min="11256" max="11257" width="23.85546875" style="11" customWidth="1"/>
    <col min="11258" max="11258" width="9.42578125" style="11" customWidth="1"/>
    <col min="11259" max="11260" width="23.85546875" style="11" customWidth="1"/>
    <col min="11261" max="11261" width="9.42578125" style="11" customWidth="1"/>
    <col min="11262" max="11263" width="23.85546875" style="11" customWidth="1"/>
    <col min="11264" max="11502" width="9.140625" style="11"/>
    <col min="11503" max="11503" width="13.140625" style="11" customWidth="1"/>
    <col min="11504" max="11504" width="97.85546875" style="11" customWidth="1"/>
    <col min="11505" max="11505" width="9.5703125" style="11" customWidth="1"/>
    <col min="11506" max="11506" width="15.7109375" style="11" customWidth="1"/>
    <col min="11507" max="11507" width="26.140625" style="11" customWidth="1"/>
    <col min="11508" max="11508" width="9.42578125" style="11" customWidth="1"/>
    <col min="11509" max="11510" width="23.85546875" style="11" customWidth="1"/>
    <col min="11511" max="11511" width="9.42578125" style="11" customWidth="1"/>
    <col min="11512" max="11513" width="23.85546875" style="11" customWidth="1"/>
    <col min="11514" max="11514" width="9.42578125" style="11" customWidth="1"/>
    <col min="11515" max="11516" width="23.85546875" style="11" customWidth="1"/>
    <col min="11517" max="11517" width="9.42578125" style="11" customWidth="1"/>
    <col min="11518" max="11519" width="23.85546875" style="11" customWidth="1"/>
    <col min="11520" max="11758" width="9.140625" style="11"/>
    <col min="11759" max="11759" width="13.140625" style="11" customWidth="1"/>
    <col min="11760" max="11760" width="97.85546875" style="11" customWidth="1"/>
    <col min="11761" max="11761" width="9.5703125" style="11" customWidth="1"/>
    <col min="11762" max="11762" width="15.7109375" style="11" customWidth="1"/>
    <col min="11763" max="11763" width="26.140625" style="11" customWidth="1"/>
    <col min="11764" max="11764" width="9.42578125" style="11" customWidth="1"/>
    <col min="11765" max="11766" width="23.85546875" style="11" customWidth="1"/>
    <col min="11767" max="11767" width="9.42578125" style="11" customWidth="1"/>
    <col min="11768" max="11769" width="23.85546875" style="11" customWidth="1"/>
    <col min="11770" max="11770" width="9.42578125" style="11" customWidth="1"/>
    <col min="11771" max="11772" width="23.85546875" style="11" customWidth="1"/>
    <col min="11773" max="11773" width="9.42578125" style="11" customWidth="1"/>
    <col min="11774" max="11775" width="23.85546875" style="11" customWidth="1"/>
    <col min="11776" max="12014" width="9.140625" style="11"/>
    <col min="12015" max="12015" width="13.140625" style="11" customWidth="1"/>
    <col min="12016" max="12016" width="97.85546875" style="11" customWidth="1"/>
    <col min="12017" max="12017" width="9.5703125" style="11" customWidth="1"/>
    <col min="12018" max="12018" width="15.7109375" style="11" customWidth="1"/>
    <col min="12019" max="12019" width="26.140625" style="11" customWidth="1"/>
    <col min="12020" max="12020" width="9.42578125" style="11" customWidth="1"/>
    <col min="12021" max="12022" width="23.85546875" style="11" customWidth="1"/>
    <col min="12023" max="12023" width="9.42578125" style="11" customWidth="1"/>
    <col min="12024" max="12025" width="23.85546875" style="11" customWidth="1"/>
    <col min="12026" max="12026" width="9.42578125" style="11" customWidth="1"/>
    <col min="12027" max="12028" width="23.85546875" style="11" customWidth="1"/>
    <col min="12029" max="12029" width="9.42578125" style="11" customWidth="1"/>
    <col min="12030" max="12031" width="23.85546875" style="11" customWidth="1"/>
    <col min="12032" max="12270" width="9.140625" style="11"/>
    <col min="12271" max="12271" width="13.140625" style="11" customWidth="1"/>
    <col min="12272" max="12272" width="97.85546875" style="11" customWidth="1"/>
    <col min="12273" max="12273" width="9.5703125" style="11" customWidth="1"/>
    <col min="12274" max="12274" width="15.7109375" style="11" customWidth="1"/>
    <col min="12275" max="12275" width="26.140625" style="11" customWidth="1"/>
    <col min="12276" max="12276" width="9.42578125" style="11" customWidth="1"/>
    <col min="12277" max="12278" width="23.85546875" style="11" customWidth="1"/>
    <col min="12279" max="12279" width="9.42578125" style="11" customWidth="1"/>
    <col min="12280" max="12281" width="23.85546875" style="11" customWidth="1"/>
    <col min="12282" max="12282" width="9.42578125" style="11" customWidth="1"/>
    <col min="12283" max="12284" width="23.85546875" style="11" customWidth="1"/>
    <col min="12285" max="12285" width="9.42578125" style="11" customWidth="1"/>
    <col min="12286" max="12287" width="23.85546875" style="11" customWidth="1"/>
    <col min="12288" max="12526" width="9.140625" style="11"/>
    <col min="12527" max="12527" width="13.140625" style="11" customWidth="1"/>
    <col min="12528" max="12528" width="97.85546875" style="11" customWidth="1"/>
    <col min="12529" max="12529" width="9.5703125" style="11" customWidth="1"/>
    <col min="12530" max="12530" width="15.7109375" style="11" customWidth="1"/>
    <col min="12531" max="12531" width="26.140625" style="11" customWidth="1"/>
    <col min="12532" max="12532" width="9.42578125" style="11" customWidth="1"/>
    <col min="12533" max="12534" width="23.85546875" style="11" customWidth="1"/>
    <col min="12535" max="12535" width="9.42578125" style="11" customWidth="1"/>
    <col min="12536" max="12537" width="23.85546875" style="11" customWidth="1"/>
    <col min="12538" max="12538" width="9.42578125" style="11" customWidth="1"/>
    <col min="12539" max="12540" width="23.85546875" style="11" customWidth="1"/>
    <col min="12541" max="12541" width="9.42578125" style="11" customWidth="1"/>
    <col min="12542" max="12543" width="23.85546875" style="11" customWidth="1"/>
    <col min="12544" max="12782" width="9.140625" style="11"/>
    <col min="12783" max="12783" width="13.140625" style="11" customWidth="1"/>
    <col min="12784" max="12784" width="97.85546875" style="11" customWidth="1"/>
    <col min="12785" max="12785" width="9.5703125" style="11" customWidth="1"/>
    <col min="12786" max="12786" width="15.7109375" style="11" customWidth="1"/>
    <col min="12787" max="12787" width="26.140625" style="11" customWidth="1"/>
    <col min="12788" max="12788" width="9.42578125" style="11" customWidth="1"/>
    <col min="12789" max="12790" width="23.85546875" style="11" customWidth="1"/>
    <col min="12791" max="12791" width="9.42578125" style="11" customWidth="1"/>
    <col min="12792" max="12793" width="23.85546875" style="11" customWidth="1"/>
    <col min="12794" max="12794" width="9.42578125" style="11" customWidth="1"/>
    <col min="12795" max="12796" width="23.85546875" style="11" customWidth="1"/>
    <col min="12797" max="12797" width="9.42578125" style="11" customWidth="1"/>
    <col min="12798" max="12799" width="23.85546875" style="11" customWidth="1"/>
    <col min="12800" max="13038" width="9.140625" style="11"/>
    <col min="13039" max="13039" width="13.140625" style="11" customWidth="1"/>
    <col min="13040" max="13040" width="97.85546875" style="11" customWidth="1"/>
    <col min="13041" max="13041" width="9.5703125" style="11" customWidth="1"/>
    <col min="13042" max="13042" width="15.7109375" style="11" customWidth="1"/>
    <col min="13043" max="13043" width="26.140625" style="11" customWidth="1"/>
    <col min="13044" max="13044" width="9.42578125" style="11" customWidth="1"/>
    <col min="13045" max="13046" width="23.85546875" style="11" customWidth="1"/>
    <col min="13047" max="13047" width="9.42578125" style="11" customWidth="1"/>
    <col min="13048" max="13049" width="23.85546875" style="11" customWidth="1"/>
    <col min="13050" max="13050" width="9.42578125" style="11" customWidth="1"/>
    <col min="13051" max="13052" width="23.85546875" style="11" customWidth="1"/>
    <col min="13053" max="13053" width="9.42578125" style="11" customWidth="1"/>
    <col min="13054" max="13055" width="23.85546875" style="11" customWidth="1"/>
    <col min="13056" max="13294" width="9.140625" style="11"/>
    <col min="13295" max="13295" width="13.140625" style="11" customWidth="1"/>
    <col min="13296" max="13296" width="97.85546875" style="11" customWidth="1"/>
    <col min="13297" max="13297" width="9.5703125" style="11" customWidth="1"/>
    <col min="13298" max="13298" width="15.7109375" style="11" customWidth="1"/>
    <col min="13299" max="13299" width="26.140625" style="11" customWidth="1"/>
    <col min="13300" max="13300" width="9.42578125" style="11" customWidth="1"/>
    <col min="13301" max="13302" width="23.85546875" style="11" customWidth="1"/>
    <col min="13303" max="13303" width="9.42578125" style="11" customWidth="1"/>
    <col min="13304" max="13305" width="23.85546875" style="11" customWidth="1"/>
    <col min="13306" max="13306" width="9.42578125" style="11" customWidth="1"/>
    <col min="13307" max="13308" width="23.85546875" style="11" customWidth="1"/>
    <col min="13309" max="13309" width="9.42578125" style="11" customWidth="1"/>
    <col min="13310" max="13311" width="23.85546875" style="11" customWidth="1"/>
    <col min="13312" max="13550" width="9.140625" style="11"/>
    <col min="13551" max="13551" width="13.140625" style="11" customWidth="1"/>
    <col min="13552" max="13552" width="97.85546875" style="11" customWidth="1"/>
    <col min="13553" max="13553" width="9.5703125" style="11" customWidth="1"/>
    <col min="13554" max="13554" width="15.7109375" style="11" customWidth="1"/>
    <col min="13555" max="13555" width="26.140625" style="11" customWidth="1"/>
    <col min="13556" max="13556" width="9.42578125" style="11" customWidth="1"/>
    <col min="13557" max="13558" width="23.85546875" style="11" customWidth="1"/>
    <col min="13559" max="13559" width="9.42578125" style="11" customWidth="1"/>
    <col min="13560" max="13561" width="23.85546875" style="11" customWidth="1"/>
    <col min="13562" max="13562" width="9.42578125" style="11" customWidth="1"/>
    <col min="13563" max="13564" width="23.85546875" style="11" customWidth="1"/>
    <col min="13565" max="13565" width="9.42578125" style="11" customWidth="1"/>
    <col min="13566" max="13567" width="23.85546875" style="11" customWidth="1"/>
    <col min="13568" max="13806" width="9.140625" style="11"/>
    <col min="13807" max="13807" width="13.140625" style="11" customWidth="1"/>
    <col min="13808" max="13808" width="97.85546875" style="11" customWidth="1"/>
    <col min="13809" max="13809" width="9.5703125" style="11" customWidth="1"/>
    <col min="13810" max="13810" width="15.7109375" style="11" customWidth="1"/>
    <col min="13811" max="13811" width="26.140625" style="11" customWidth="1"/>
    <col min="13812" max="13812" width="9.42578125" style="11" customWidth="1"/>
    <col min="13813" max="13814" width="23.85546875" style="11" customWidth="1"/>
    <col min="13815" max="13815" width="9.42578125" style="11" customWidth="1"/>
    <col min="13816" max="13817" width="23.85546875" style="11" customWidth="1"/>
    <col min="13818" max="13818" width="9.42578125" style="11" customWidth="1"/>
    <col min="13819" max="13820" width="23.85546875" style="11" customWidth="1"/>
    <col min="13821" max="13821" width="9.42578125" style="11" customWidth="1"/>
    <col min="13822" max="13823" width="23.85546875" style="11" customWidth="1"/>
    <col min="13824" max="14062" width="9.140625" style="11"/>
    <col min="14063" max="14063" width="13.140625" style="11" customWidth="1"/>
    <col min="14064" max="14064" width="97.85546875" style="11" customWidth="1"/>
    <col min="14065" max="14065" width="9.5703125" style="11" customWidth="1"/>
    <col min="14066" max="14066" width="15.7109375" style="11" customWidth="1"/>
    <col min="14067" max="14067" width="26.140625" style="11" customWidth="1"/>
    <col min="14068" max="14068" width="9.42578125" style="11" customWidth="1"/>
    <col min="14069" max="14070" width="23.85546875" style="11" customWidth="1"/>
    <col min="14071" max="14071" width="9.42578125" style="11" customWidth="1"/>
    <col min="14072" max="14073" width="23.85546875" style="11" customWidth="1"/>
    <col min="14074" max="14074" width="9.42578125" style="11" customWidth="1"/>
    <col min="14075" max="14076" width="23.85546875" style="11" customWidth="1"/>
    <col min="14077" max="14077" width="9.42578125" style="11" customWidth="1"/>
    <col min="14078" max="14079" width="23.85546875" style="11" customWidth="1"/>
    <col min="14080" max="14318" width="9.140625" style="11"/>
    <col min="14319" max="14319" width="13.140625" style="11" customWidth="1"/>
    <col min="14320" max="14320" width="97.85546875" style="11" customWidth="1"/>
    <col min="14321" max="14321" width="9.5703125" style="11" customWidth="1"/>
    <col min="14322" max="14322" width="15.7109375" style="11" customWidth="1"/>
    <col min="14323" max="14323" width="26.140625" style="11" customWidth="1"/>
    <col min="14324" max="14324" width="9.42578125" style="11" customWidth="1"/>
    <col min="14325" max="14326" width="23.85546875" style="11" customWidth="1"/>
    <col min="14327" max="14327" width="9.42578125" style="11" customWidth="1"/>
    <col min="14328" max="14329" width="23.85546875" style="11" customWidth="1"/>
    <col min="14330" max="14330" width="9.42578125" style="11" customWidth="1"/>
    <col min="14331" max="14332" width="23.85546875" style="11" customWidth="1"/>
    <col min="14333" max="14333" width="9.42578125" style="11" customWidth="1"/>
    <col min="14334" max="14335" width="23.85546875" style="11" customWidth="1"/>
    <col min="14336" max="14574" width="9.140625" style="11"/>
    <col min="14575" max="14575" width="13.140625" style="11" customWidth="1"/>
    <col min="14576" max="14576" width="97.85546875" style="11" customWidth="1"/>
    <col min="14577" max="14577" width="9.5703125" style="11" customWidth="1"/>
    <col min="14578" max="14578" width="15.7109375" style="11" customWidth="1"/>
    <col min="14579" max="14579" width="26.140625" style="11" customWidth="1"/>
    <col min="14580" max="14580" width="9.42578125" style="11" customWidth="1"/>
    <col min="14581" max="14582" width="23.85546875" style="11" customWidth="1"/>
    <col min="14583" max="14583" width="9.42578125" style="11" customWidth="1"/>
    <col min="14584" max="14585" width="23.85546875" style="11" customWidth="1"/>
    <col min="14586" max="14586" width="9.42578125" style="11" customWidth="1"/>
    <col min="14587" max="14588" width="23.85546875" style="11" customWidth="1"/>
    <col min="14589" max="14589" width="9.42578125" style="11" customWidth="1"/>
    <col min="14590" max="14591" width="23.85546875" style="11" customWidth="1"/>
    <col min="14592" max="14830" width="9.140625" style="11"/>
    <col min="14831" max="14831" width="13.140625" style="11" customWidth="1"/>
    <col min="14832" max="14832" width="97.85546875" style="11" customWidth="1"/>
    <col min="14833" max="14833" width="9.5703125" style="11" customWidth="1"/>
    <col min="14834" max="14834" width="15.7109375" style="11" customWidth="1"/>
    <col min="14835" max="14835" width="26.140625" style="11" customWidth="1"/>
    <col min="14836" max="14836" width="9.42578125" style="11" customWidth="1"/>
    <col min="14837" max="14838" width="23.85546875" style="11" customWidth="1"/>
    <col min="14839" max="14839" width="9.42578125" style="11" customWidth="1"/>
    <col min="14840" max="14841" width="23.85546875" style="11" customWidth="1"/>
    <col min="14842" max="14842" width="9.42578125" style="11" customWidth="1"/>
    <col min="14843" max="14844" width="23.85546875" style="11" customWidth="1"/>
    <col min="14845" max="14845" width="9.42578125" style="11" customWidth="1"/>
    <col min="14846" max="14847" width="23.85546875" style="11" customWidth="1"/>
    <col min="14848" max="15086" width="9.140625" style="11"/>
    <col min="15087" max="15087" width="13.140625" style="11" customWidth="1"/>
    <col min="15088" max="15088" width="97.85546875" style="11" customWidth="1"/>
    <col min="15089" max="15089" width="9.5703125" style="11" customWidth="1"/>
    <col min="15090" max="15090" width="15.7109375" style="11" customWidth="1"/>
    <col min="15091" max="15091" width="26.140625" style="11" customWidth="1"/>
    <col min="15092" max="15092" width="9.42578125" style="11" customWidth="1"/>
    <col min="15093" max="15094" width="23.85546875" style="11" customWidth="1"/>
    <col min="15095" max="15095" width="9.42578125" style="11" customWidth="1"/>
    <col min="15096" max="15097" width="23.85546875" style="11" customWidth="1"/>
    <col min="15098" max="15098" width="9.42578125" style="11" customWidth="1"/>
    <col min="15099" max="15100" width="23.85546875" style="11" customWidth="1"/>
    <col min="15101" max="15101" width="9.42578125" style="11" customWidth="1"/>
    <col min="15102" max="15103" width="23.85546875" style="11" customWidth="1"/>
    <col min="15104" max="15342" width="9.140625" style="11"/>
    <col min="15343" max="15343" width="13.140625" style="11" customWidth="1"/>
    <col min="15344" max="15344" width="97.85546875" style="11" customWidth="1"/>
    <col min="15345" max="15345" width="9.5703125" style="11" customWidth="1"/>
    <col min="15346" max="15346" width="15.7109375" style="11" customWidth="1"/>
    <col min="15347" max="15347" width="26.140625" style="11" customWidth="1"/>
    <col min="15348" max="15348" width="9.42578125" style="11" customWidth="1"/>
    <col min="15349" max="15350" width="23.85546875" style="11" customWidth="1"/>
    <col min="15351" max="15351" width="9.42578125" style="11" customWidth="1"/>
    <col min="15352" max="15353" width="23.85546875" style="11" customWidth="1"/>
    <col min="15354" max="15354" width="9.42578125" style="11" customWidth="1"/>
    <col min="15355" max="15356" width="23.85546875" style="11" customWidth="1"/>
    <col min="15357" max="15357" width="9.42578125" style="11" customWidth="1"/>
    <col min="15358" max="15359" width="23.85546875" style="11" customWidth="1"/>
    <col min="15360" max="15598" width="9.140625" style="11"/>
    <col min="15599" max="15599" width="13.140625" style="11" customWidth="1"/>
    <col min="15600" max="15600" width="97.85546875" style="11" customWidth="1"/>
    <col min="15601" max="15601" width="9.5703125" style="11" customWidth="1"/>
    <col min="15602" max="15602" width="15.7109375" style="11" customWidth="1"/>
    <col min="15603" max="15603" width="26.140625" style="11" customWidth="1"/>
    <col min="15604" max="15604" width="9.42578125" style="11" customWidth="1"/>
    <col min="15605" max="15606" width="23.85546875" style="11" customWidth="1"/>
    <col min="15607" max="15607" width="9.42578125" style="11" customWidth="1"/>
    <col min="15608" max="15609" width="23.85546875" style="11" customWidth="1"/>
    <col min="15610" max="15610" width="9.42578125" style="11" customWidth="1"/>
    <col min="15611" max="15612" width="23.85546875" style="11" customWidth="1"/>
    <col min="15613" max="15613" width="9.42578125" style="11" customWidth="1"/>
    <col min="15614" max="15615" width="23.85546875" style="11" customWidth="1"/>
    <col min="15616" max="15854" width="9.140625" style="11"/>
    <col min="15855" max="15855" width="13.140625" style="11" customWidth="1"/>
    <col min="15856" max="15856" width="97.85546875" style="11" customWidth="1"/>
    <col min="15857" max="15857" width="9.5703125" style="11" customWidth="1"/>
    <col min="15858" max="15858" width="15.7109375" style="11" customWidth="1"/>
    <col min="15859" max="15859" width="26.140625" style="11" customWidth="1"/>
    <col min="15860" max="15860" width="9.42578125" style="11" customWidth="1"/>
    <col min="15861" max="15862" width="23.85546875" style="11" customWidth="1"/>
    <col min="15863" max="15863" width="9.42578125" style="11" customWidth="1"/>
    <col min="15864" max="15865" width="23.85546875" style="11" customWidth="1"/>
    <col min="15866" max="15866" width="9.42578125" style="11" customWidth="1"/>
    <col min="15867" max="15868" width="23.85546875" style="11" customWidth="1"/>
    <col min="15869" max="15869" width="9.42578125" style="11" customWidth="1"/>
    <col min="15870" max="15871" width="23.85546875" style="11" customWidth="1"/>
    <col min="15872" max="16110" width="9.140625" style="11"/>
    <col min="16111" max="16111" width="13.140625" style="11" customWidth="1"/>
    <col min="16112" max="16112" width="97.85546875" style="11" customWidth="1"/>
    <col min="16113" max="16113" width="9.5703125" style="11" customWidth="1"/>
    <col min="16114" max="16114" width="15.7109375" style="11" customWidth="1"/>
    <col min="16115" max="16115" width="26.140625" style="11" customWidth="1"/>
    <col min="16116" max="16116" width="9.42578125" style="11" customWidth="1"/>
    <col min="16117" max="16118" width="23.85546875" style="11" customWidth="1"/>
    <col min="16119" max="16119" width="9.42578125" style="11" customWidth="1"/>
    <col min="16120" max="16121" width="23.85546875" style="11" customWidth="1"/>
    <col min="16122" max="16122" width="9.42578125" style="11" customWidth="1"/>
    <col min="16123" max="16124" width="23.85546875" style="11" customWidth="1"/>
    <col min="16125" max="16125" width="9.42578125" style="11" customWidth="1"/>
    <col min="16126" max="16127" width="23.85546875" style="11" customWidth="1"/>
    <col min="16128" max="16356" width="9.140625" style="11"/>
    <col min="16357" max="16376" width="9.140625" style="11" customWidth="1"/>
    <col min="16377" max="16384" width="9.140625" style="11"/>
  </cols>
  <sheetData>
    <row r="1" spans="1:6" ht="12" thickBot="1" x14ac:dyDescent="0.3">
      <c r="A1" s="19"/>
      <c r="B1" s="19"/>
      <c r="C1" s="19"/>
      <c r="D1" s="20"/>
      <c r="E1" s="20"/>
      <c r="F1" s="20"/>
    </row>
    <row r="2" spans="1:6" ht="17.45" customHeight="1" thickBot="1" x14ac:dyDescent="0.3">
      <c r="A2" s="311" t="s">
        <v>142</v>
      </c>
      <c r="B2" s="312"/>
      <c r="C2" s="312"/>
      <c r="D2" s="312"/>
      <c r="E2" s="312"/>
      <c r="F2" s="312"/>
    </row>
    <row r="3" spans="1:6" x14ac:dyDescent="0.25">
      <c r="A3" s="21"/>
      <c r="B3" s="21"/>
      <c r="C3" s="21"/>
      <c r="D3" s="20"/>
      <c r="E3" s="20"/>
      <c r="F3" s="20"/>
    </row>
    <row r="4" spans="1:6" x14ac:dyDescent="0.25">
      <c r="A4" s="313" t="s">
        <v>42</v>
      </c>
      <c r="B4" s="315" t="s">
        <v>39</v>
      </c>
      <c r="C4" s="314" t="s">
        <v>45</v>
      </c>
      <c r="D4" s="77" t="s">
        <v>51</v>
      </c>
      <c r="E4" s="77" t="s">
        <v>52</v>
      </c>
      <c r="F4" s="77" t="s">
        <v>143</v>
      </c>
    </row>
    <row r="5" spans="1:6" x14ac:dyDescent="0.25">
      <c r="A5" s="313"/>
      <c r="B5" s="315"/>
      <c r="C5" s="314"/>
      <c r="D5" s="78" t="s">
        <v>53</v>
      </c>
      <c r="E5" s="78" t="s">
        <v>53</v>
      </c>
      <c r="F5" s="78" t="s">
        <v>53</v>
      </c>
    </row>
    <row r="6" spans="1:6" x14ac:dyDescent="0.25">
      <c r="A6" s="307">
        <v>1</v>
      </c>
      <c r="B6" s="316" t="str">
        <f>ORÇ!C12</f>
        <v>SERVIÇOS PRELIMINARES</v>
      </c>
      <c r="C6" s="310">
        <f>ORÇ!M17</f>
        <v>22987.949999999997</v>
      </c>
      <c r="D6" s="24">
        <v>1</v>
      </c>
      <c r="E6" s="24"/>
      <c r="F6" s="24"/>
    </row>
    <row r="7" spans="1:6" x14ac:dyDescent="0.25">
      <c r="A7" s="308"/>
      <c r="B7" s="316"/>
      <c r="C7" s="310"/>
      <c r="D7" s="25">
        <f>ROUND(D6*$C$6,2)</f>
        <v>22987.95</v>
      </c>
      <c r="E7" s="25"/>
      <c r="F7" s="25"/>
    </row>
    <row r="8" spans="1:6" x14ac:dyDescent="0.25">
      <c r="A8" s="307">
        <v>2</v>
      </c>
      <c r="B8" s="309" t="str">
        <f>ORÇ!C53</f>
        <v>IMPLANTAÇÃO DE PAVIMENTO ASFÁLTICO</v>
      </c>
      <c r="C8" s="310">
        <f>ORÇ!M36+ORÇ!M69</f>
        <v>927714.41000000015</v>
      </c>
      <c r="D8" s="24">
        <v>0.75</v>
      </c>
      <c r="E8" s="24">
        <v>0.25</v>
      </c>
      <c r="F8" s="24"/>
    </row>
    <row r="9" spans="1:6" x14ac:dyDescent="0.25">
      <c r="A9" s="308"/>
      <c r="B9" s="309"/>
      <c r="C9" s="310"/>
      <c r="D9" s="25">
        <f>ROUND(D8*$C$8,2)</f>
        <v>695785.81</v>
      </c>
      <c r="E9" s="25">
        <f>C8-D9</f>
        <v>231928.60000000009</v>
      </c>
      <c r="F9" s="25"/>
    </row>
    <row r="10" spans="1:6" x14ac:dyDescent="0.25">
      <c r="A10" s="299">
        <v>3</v>
      </c>
      <c r="B10" s="301" t="str">
        <f>ORÇ!C70</f>
        <v>PASSEIO</v>
      </c>
      <c r="C10" s="303">
        <f>ORÇ!M40+ORÇ!M73</f>
        <v>199286.23</v>
      </c>
      <c r="D10" s="24"/>
      <c r="E10" s="24">
        <v>1</v>
      </c>
      <c r="F10" s="25"/>
    </row>
    <row r="11" spans="1:6" x14ac:dyDescent="0.25">
      <c r="A11" s="300"/>
      <c r="B11" s="302"/>
      <c r="C11" s="304"/>
      <c r="D11" s="25"/>
      <c r="E11" s="25">
        <f>C10-D11</f>
        <v>199286.23</v>
      </c>
      <c r="F11" s="25"/>
    </row>
    <row r="12" spans="1:6" x14ac:dyDescent="0.25">
      <c r="A12" s="307">
        <v>4</v>
      </c>
      <c r="B12" s="309" t="str">
        <f>ORÇ!C74</f>
        <v>SINALIZAÇÃO VIÁRIA HORIZONTAL E VERTICAL</v>
      </c>
      <c r="C12" s="310">
        <f>ORÇ!M45+ORÇ!M78</f>
        <v>12621.49</v>
      </c>
      <c r="D12" s="25"/>
      <c r="E12" s="24">
        <v>1</v>
      </c>
      <c r="F12" s="24"/>
    </row>
    <row r="13" spans="1:6" x14ac:dyDescent="0.25">
      <c r="A13" s="308"/>
      <c r="B13" s="309"/>
      <c r="C13" s="310"/>
      <c r="D13" s="25"/>
      <c r="E13" s="25">
        <f>C12-D13</f>
        <v>12621.49</v>
      </c>
      <c r="F13" s="25"/>
    </row>
    <row r="14" spans="1:6" x14ac:dyDescent="0.25">
      <c r="A14" s="307">
        <v>5</v>
      </c>
      <c r="B14" s="309" t="str">
        <f>ORÇ!C79</f>
        <v>SERVIÇOS FINAIS</v>
      </c>
      <c r="C14" s="310">
        <f>ORÇ!M49+ORÇ!M82</f>
        <v>18729.7</v>
      </c>
      <c r="D14" s="25"/>
      <c r="E14" s="24">
        <v>1</v>
      </c>
      <c r="F14" s="24"/>
    </row>
    <row r="15" spans="1:6" x14ac:dyDescent="0.25">
      <c r="A15" s="308"/>
      <c r="B15" s="309"/>
      <c r="C15" s="310"/>
      <c r="D15" s="25"/>
      <c r="E15" s="25">
        <f>C14-D15</f>
        <v>18729.7</v>
      </c>
      <c r="F15" s="25"/>
    </row>
    <row r="16" spans="1:6" x14ac:dyDescent="0.25">
      <c r="A16" s="305" t="s">
        <v>45</v>
      </c>
      <c r="B16" s="305"/>
      <c r="C16" s="306">
        <f>SUM(C6:C15)</f>
        <v>1181339.78</v>
      </c>
      <c r="D16" s="79">
        <f>D7+D9+D13+D15</f>
        <v>718773.76000000001</v>
      </c>
      <c r="E16" s="79">
        <f>E7+E9+E13+E15+E11</f>
        <v>462566.02000000014</v>
      </c>
      <c r="F16" s="79">
        <f t="shared" ref="F16" si="0">F7+F9+F13+F15</f>
        <v>0</v>
      </c>
    </row>
    <row r="17" spans="1:6" x14ac:dyDescent="0.25">
      <c r="A17" s="305"/>
      <c r="B17" s="305"/>
      <c r="C17" s="306"/>
      <c r="D17" s="80">
        <f>ROUND(D16/$C$16,4)</f>
        <v>0.60840000000000005</v>
      </c>
      <c r="E17" s="80">
        <f>ROUND(E16/$C$16,4)</f>
        <v>0.3916</v>
      </c>
      <c r="F17" s="80">
        <f>1-D17-E17</f>
        <v>0</v>
      </c>
    </row>
    <row r="18" spans="1:6" x14ac:dyDescent="0.25">
      <c r="A18" s="305"/>
      <c r="B18" s="305"/>
      <c r="C18" s="306"/>
      <c r="D18" s="81">
        <f>D16</f>
        <v>718773.76000000001</v>
      </c>
      <c r="E18" s="81">
        <f t="shared" ref="E18:F19" si="1">E16+D18</f>
        <v>1181339.7800000003</v>
      </c>
      <c r="F18" s="81">
        <f t="shared" si="1"/>
        <v>1181339.7800000003</v>
      </c>
    </row>
    <row r="19" spans="1:6" x14ac:dyDescent="0.25">
      <c r="A19" s="305"/>
      <c r="B19" s="305"/>
      <c r="C19" s="306"/>
      <c r="D19" s="80">
        <f>D17</f>
        <v>0.60840000000000005</v>
      </c>
      <c r="E19" s="80">
        <f t="shared" si="1"/>
        <v>1</v>
      </c>
      <c r="F19" s="80">
        <f t="shared" si="1"/>
        <v>1</v>
      </c>
    </row>
    <row r="20" spans="1:6" x14ac:dyDescent="0.25">
      <c r="A20" s="21"/>
      <c r="B20" s="248" t="str">
        <f>ORÇ!B85</f>
        <v>Vila Lângaro/RS, 13 de janeiro de 2026</v>
      </c>
      <c r="C20" s="248"/>
      <c r="D20" s="248"/>
      <c r="E20" s="22"/>
      <c r="F20" s="22"/>
    </row>
    <row r="21" spans="1:6" x14ac:dyDescent="0.25">
      <c r="B21" s="10"/>
    </row>
    <row r="23" spans="1:6" x14ac:dyDescent="0.25">
      <c r="C23" s="298" t="str">
        <f>ORÇ!E89</f>
        <v xml:space="preserve">       ROGÉRIO REGINATO                                                           </v>
      </c>
      <c r="D23" s="298"/>
      <c r="E23" s="298"/>
      <c r="F23" s="298"/>
    </row>
    <row r="24" spans="1:6" x14ac:dyDescent="0.25">
      <c r="C24" s="298" t="str">
        <f>ORÇ!E90</f>
        <v>Eng. Civil - CREA/RS 97166                                                         Prefeito Municipal</v>
      </c>
      <c r="D24" s="298"/>
      <c r="E24" s="298"/>
      <c r="F24" s="298"/>
    </row>
    <row r="25" spans="1:6" x14ac:dyDescent="0.25">
      <c r="C25" s="13"/>
    </row>
  </sheetData>
  <mergeCells count="24">
    <mergeCell ref="A2:F2"/>
    <mergeCell ref="C12:C13"/>
    <mergeCell ref="A4:A5"/>
    <mergeCell ref="C4:C5"/>
    <mergeCell ref="B4:B5"/>
    <mergeCell ref="A6:A7"/>
    <mergeCell ref="C6:C7"/>
    <mergeCell ref="B6:B7"/>
    <mergeCell ref="A8:A9"/>
    <mergeCell ref="B8:B9"/>
    <mergeCell ref="C8:C9"/>
    <mergeCell ref="A12:A13"/>
    <mergeCell ref="B12:B13"/>
    <mergeCell ref="C23:F23"/>
    <mergeCell ref="C24:F24"/>
    <mergeCell ref="A10:A11"/>
    <mergeCell ref="B10:B11"/>
    <mergeCell ref="C10:C11"/>
    <mergeCell ref="B20:D20"/>
    <mergeCell ref="A16:B19"/>
    <mergeCell ref="C16:C19"/>
    <mergeCell ref="A14:A15"/>
    <mergeCell ref="B14:B15"/>
    <mergeCell ref="C14:C15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showGridLines="0" view="pageBreakPreview" zoomScaleNormal="100" zoomScaleSheetLayoutView="100" workbookViewId="0">
      <selection activeCell="L21" sqref="L21"/>
    </sheetView>
  </sheetViews>
  <sheetFormatPr defaultColWidth="8.85546875" defaultRowHeight="15" x14ac:dyDescent="0.25"/>
  <cols>
    <col min="1" max="1" width="11" style="34" customWidth="1"/>
    <col min="2" max="2" width="14.42578125" style="34" customWidth="1"/>
    <col min="3" max="3" width="19" style="34" customWidth="1"/>
    <col min="4" max="4" width="11" style="34" customWidth="1"/>
    <col min="5" max="5" width="4.7109375" style="34" bestFit="1" customWidth="1"/>
    <col min="6" max="6" width="8.140625" style="34" bestFit="1" customWidth="1"/>
    <col min="7" max="7" width="7.5703125" style="34" bestFit="1" customWidth="1"/>
    <col min="8" max="8" width="5.85546875" style="34" customWidth="1"/>
    <col min="9" max="9" width="7.5703125" style="34" bestFit="1" customWidth="1"/>
    <col min="10" max="11" width="8.85546875" style="3"/>
    <col min="12" max="16384" width="8.85546875" style="1"/>
  </cols>
  <sheetData>
    <row r="1" spans="1:9" ht="15.75" thickBo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9" ht="15.75" thickBot="1" x14ac:dyDescent="0.3">
      <c r="A2" s="317" t="s">
        <v>57</v>
      </c>
      <c r="B2" s="318"/>
      <c r="C2" s="318"/>
      <c r="D2" s="318"/>
      <c r="E2" s="318"/>
      <c r="F2" s="318"/>
      <c r="G2" s="318"/>
      <c r="H2" s="318"/>
      <c r="I2" s="319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20" t="s">
        <v>58</v>
      </c>
      <c r="B4" s="320"/>
      <c r="C4" s="320"/>
      <c r="D4" s="320"/>
      <c r="E4" s="320"/>
      <c r="F4" s="320"/>
      <c r="G4" s="320"/>
      <c r="H4" s="321" t="s">
        <v>59</v>
      </c>
      <c r="I4" s="321"/>
    </row>
    <row r="5" spans="1:9" x14ac:dyDescent="0.25">
      <c r="A5" s="322" t="s">
        <v>60</v>
      </c>
      <c r="B5" s="322"/>
      <c r="C5" s="322"/>
      <c r="D5" s="322"/>
      <c r="E5" s="322"/>
      <c r="F5" s="322"/>
      <c r="G5" s="322"/>
      <c r="H5" s="323" t="s">
        <v>141</v>
      </c>
      <c r="I5" s="323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x14ac:dyDescent="0.25">
      <c r="A7" s="324" t="s">
        <v>61</v>
      </c>
      <c r="B7" s="324"/>
      <c r="C7" s="324"/>
      <c r="D7" s="324"/>
      <c r="E7" s="324"/>
      <c r="F7" s="324"/>
      <c r="G7" s="324"/>
      <c r="H7" s="325">
        <v>1</v>
      </c>
      <c r="I7" s="325"/>
    </row>
    <row r="8" spans="1:9" x14ac:dyDescent="0.25">
      <c r="A8" s="326" t="s">
        <v>62</v>
      </c>
      <c r="B8" s="326"/>
      <c r="C8" s="326"/>
      <c r="D8" s="326"/>
      <c r="E8" s="326"/>
      <c r="F8" s="326"/>
      <c r="G8" s="326"/>
      <c r="H8" s="325">
        <v>0.03</v>
      </c>
      <c r="I8" s="325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x14ac:dyDescent="0.25">
      <c r="A10" s="327" t="s">
        <v>63</v>
      </c>
      <c r="B10" s="327"/>
      <c r="C10" s="327"/>
      <c r="D10" s="327"/>
      <c r="E10" s="327" t="s">
        <v>64</v>
      </c>
      <c r="F10" s="328" t="s">
        <v>65</v>
      </c>
      <c r="G10" s="327" t="s">
        <v>66</v>
      </c>
      <c r="H10" s="327" t="s">
        <v>67</v>
      </c>
      <c r="I10" s="327" t="s">
        <v>68</v>
      </c>
    </row>
    <row r="11" spans="1:9" x14ac:dyDescent="0.25">
      <c r="A11" s="327"/>
      <c r="B11" s="327"/>
      <c r="C11" s="327"/>
      <c r="D11" s="327"/>
      <c r="E11" s="327"/>
      <c r="F11" s="328"/>
      <c r="G11" s="327"/>
      <c r="H11" s="327"/>
      <c r="I11" s="327"/>
    </row>
    <row r="12" spans="1:9" x14ac:dyDescent="0.25">
      <c r="A12" s="324" t="s">
        <v>69</v>
      </c>
      <c r="B12" s="324"/>
      <c r="C12" s="324"/>
      <c r="D12" s="324"/>
      <c r="E12" s="28" t="s">
        <v>70</v>
      </c>
      <c r="F12" s="29">
        <v>4.0099999999999997E-2</v>
      </c>
      <c r="G12" s="30">
        <v>3.7999999999999999E-2</v>
      </c>
      <c r="H12" s="30">
        <v>4.0099999999999997E-2</v>
      </c>
      <c r="I12" s="30">
        <v>4.6699999999999998E-2</v>
      </c>
    </row>
    <row r="13" spans="1:9" x14ac:dyDescent="0.25">
      <c r="A13" s="324" t="s">
        <v>71</v>
      </c>
      <c r="B13" s="324"/>
      <c r="C13" s="324"/>
      <c r="D13" s="324"/>
      <c r="E13" s="28" t="s">
        <v>72</v>
      </c>
      <c r="F13" s="29">
        <v>4.0000000000000001E-3</v>
      </c>
      <c r="G13" s="30">
        <v>3.2000000000000002E-3</v>
      </c>
      <c r="H13" s="30">
        <v>4.0000000000000001E-3</v>
      </c>
      <c r="I13" s="30">
        <v>7.4000000000000003E-3</v>
      </c>
    </row>
    <row r="14" spans="1:9" x14ac:dyDescent="0.25">
      <c r="A14" s="324" t="s">
        <v>73</v>
      </c>
      <c r="B14" s="324"/>
      <c r="C14" s="324"/>
      <c r="D14" s="324"/>
      <c r="E14" s="28" t="s">
        <v>74</v>
      </c>
      <c r="F14" s="29">
        <v>5.5999999999999999E-3</v>
      </c>
      <c r="G14" s="30">
        <v>5.0000000000000001E-3</v>
      </c>
      <c r="H14" s="30">
        <v>5.6000000000000008E-3</v>
      </c>
      <c r="I14" s="30">
        <v>9.7000000000000003E-3</v>
      </c>
    </row>
    <row r="15" spans="1:9" x14ac:dyDescent="0.25">
      <c r="A15" s="324" t="s">
        <v>75</v>
      </c>
      <c r="B15" s="324"/>
      <c r="C15" s="324"/>
      <c r="D15" s="324"/>
      <c r="E15" s="28" t="s">
        <v>76</v>
      </c>
      <c r="F15" s="29">
        <v>1.11E-2</v>
      </c>
      <c r="G15" s="30">
        <v>1.0200000000000001E-2</v>
      </c>
      <c r="H15" s="30">
        <v>1.11E-2</v>
      </c>
      <c r="I15" s="30">
        <v>1.21E-2</v>
      </c>
    </row>
    <row r="16" spans="1:9" x14ac:dyDescent="0.25">
      <c r="A16" s="324" t="s">
        <v>77</v>
      </c>
      <c r="B16" s="324"/>
      <c r="C16" s="324"/>
      <c r="D16" s="324"/>
      <c r="E16" s="28" t="s">
        <v>25</v>
      </c>
      <c r="F16" s="29">
        <v>7.2999999999999995E-2</v>
      </c>
      <c r="G16" s="30">
        <v>6.6400000000000001E-2</v>
      </c>
      <c r="H16" s="30">
        <v>7.2999999999999995E-2</v>
      </c>
      <c r="I16" s="30">
        <v>8.6899999999999991E-2</v>
      </c>
    </row>
    <row r="17" spans="1:11" x14ac:dyDescent="0.25">
      <c r="A17" s="326" t="s">
        <v>78</v>
      </c>
      <c r="B17" s="326"/>
      <c r="C17" s="326"/>
      <c r="D17" s="326"/>
      <c r="E17" s="28" t="s">
        <v>56</v>
      </c>
      <c r="F17" s="29">
        <v>3.6499999999999998E-2</v>
      </c>
      <c r="G17" s="30">
        <v>3.6499999999999998E-2</v>
      </c>
      <c r="H17" s="30">
        <v>3.6499999999999998E-2</v>
      </c>
      <c r="I17" s="30">
        <v>3.6499999999999998E-2</v>
      </c>
    </row>
    <row r="18" spans="1:11" x14ac:dyDescent="0.25">
      <c r="A18" s="324" t="s">
        <v>79</v>
      </c>
      <c r="B18" s="324"/>
      <c r="C18" s="324"/>
      <c r="D18" s="324"/>
      <c r="E18" s="28" t="s">
        <v>80</v>
      </c>
      <c r="F18" s="30">
        <v>0.03</v>
      </c>
      <c r="G18" s="30">
        <v>0</v>
      </c>
      <c r="H18" s="30">
        <v>2.5000000000000001E-2</v>
      </c>
      <c r="I18" s="30">
        <v>0.05</v>
      </c>
    </row>
    <row r="19" spans="1:11" ht="24" customHeight="1" x14ac:dyDescent="0.25">
      <c r="A19" s="324" t="s">
        <v>81</v>
      </c>
      <c r="B19" s="324"/>
      <c r="C19" s="324"/>
      <c r="D19" s="324"/>
      <c r="E19" s="28" t="s">
        <v>82</v>
      </c>
      <c r="F19" s="30">
        <v>0</v>
      </c>
      <c r="G19" s="31">
        <v>0</v>
      </c>
      <c r="H19" s="31">
        <v>4.4999999999999998E-2</v>
      </c>
      <c r="I19" s="31">
        <v>4.4999999999999998E-2</v>
      </c>
    </row>
    <row r="20" spans="1:11" x14ac:dyDescent="0.25">
      <c r="A20" s="324" t="s">
        <v>6582</v>
      </c>
      <c r="B20" s="324"/>
      <c r="C20" s="324"/>
      <c r="D20" s="324"/>
      <c r="E20" s="32" t="s">
        <v>87</v>
      </c>
      <c r="F20" s="174">
        <f>ROUND((((1+F12+F13+F14)*(1+F15)*(1+F16)/(1-(F17+F18)-F19))-1),4)</f>
        <v>0.22</v>
      </c>
      <c r="G20" s="30">
        <v>0.19600000000000001</v>
      </c>
      <c r="H20" s="30">
        <v>0.2097</v>
      </c>
      <c r="I20" s="30">
        <v>0.24230000000000002</v>
      </c>
    </row>
    <row r="21" spans="1:11" x14ac:dyDescent="0.25">
      <c r="A21" s="335" t="s">
        <v>83</v>
      </c>
      <c r="B21" s="335"/>
      <c r="C21" s="335"/>
      <c r="D21" s="335"/>
      <c r="E21" s="335"/>
      <c r="F21" s="335"/>
      <c r="G21" s="335"/>
      <c r="H21" s="335"/>
      <c r="I21" s="335"/>
    </row>
    <row r="22" spans="1:11" x14ac:dyDescent="0.25">
      <c r="A22" s="33"/>
      <c r="B22" s="33"/>
      <c r="C22" s="33"/>
      <c r="D22" s="33"/>
      <c r="E22" s="33"/>
      <c r="F22" s="33"/>
      <c r="G22" s="33"/>
      <c r="H22" s="33"/>
      <c r="I22" s="33"/>
    </row>
    <row r="23" spans="1:11" x14ac:dyDescent="0.25">
      <c r="A23" s="10"/>
      <c r="B23" s="10"/>
      <c r="C23" s="336" t="s">
        <v>88</v>
      </c>
      <c r="D23" s="333" t="s">
        <v>84</v>
      </c>
      <c r="E23" s="333"/>
      <c r="F23" s="333"/>
      <c r="G23" s="337" t="s">
        <v>85</v>
      </c>
      <c r="I23" s="10"/>
    </row>
    <row r="24" spans="1:11" x14ac:dyDescent="0.25">
      <c r="A24" s="10"/>
      <c r="B24" s="10"/>
      <c r="C24" s="336"/>
      <c r="D24" s="334" t="s">
        <v>86</v>
      </c>
      <c r="E24" s="334"/>
      <c r="F24" s="334"/>
      <c r="G24" s="338"/>
      <c r="I24" s="10"/>
    </row>
    <row r="25" spans="1:11" x14ac:dyDescent="0.25">
      <c r="A25" s="35"/>
      <c r="B25" s="35"/>
      <c r="C25" s="35"/>
      <c r="D25" s="35"/>
      <c r="E25" s="35"/>
      <c r="F25" s="35"/>
      <c r="G25" s="35"/>
      <c r="H25" s="35"/>
      <c r="I25" s="35"/>
    </row>
    <row r="26" spans="1:11" ht="31.15" customHeight="1" x14ac:dyDescent="0.25">
      <c r="A26" s="330" t="str">
        <f>CONCATENATE("Declaro para os devidos fins que, conforme legislação tributária municipal, a base de cálculo para o ISS da atividade Construção de Praças Urbanas, Rodovias, Ferrovias e recapeamento e pavimentação de vias urbanas, é de 100%, com a respectiva alíquota de ",(H8*100),"%.")</f>
        <v>Declaro para os devidos fins que, conforme legislação tributária municipal, a base de cálculo para o ISS da atividade Construção de Praças Urbanas, Rodovias, Ferrovias e recapeamento e pavimentação de vias urbanas, é de 100%, com a respectiva alíquota de 3%.</v>
      </c>
      <c r="B26" s="331"/>
      <c r="C26" s="331"/>
      <c r="D26" s="331"/>
      <c r="E26" s="331"/>
      <c r="F26" s="331"/>
      <c r="G26" s="331"/>
      <c r="H26" s="331"/>
      <c r="I26" s="332"/>
    </row>
    <row r="27" spans="1:1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11" ht="31.9" customHeight="1" x14ac:dyDescent="0.25">
      <c r="A28" s="330" t="s">
        <v>6541</v>
      </c>
      <c r="B28" s="331"/>
      <c r="C28" s="331"/>
      <c r="D28" s="331"/>
      <c r="E28" s="331"/>
      <c r="F28" s="331"/>
      <c r="G28" s="331"/>
      <c r="H28" s="331"/>
      <c r="I28" s="332"/>
    </row>
    <row r="29" spans="1:1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11" s="5" customFormat="1" ht="15" customHeight="1" x14ac:dyDescent="0.25">
      <c r="A30" s="9"/>
      <c r="B30" s="10"/>
      <c r="C30" s="9"/>
      <c r="D30" s="329"/>
      <c r="E30" s="329"/>
      <c r="F30" s="329"/>
      <c r="G30" s="329"/>
      <c r="H30" s="11"/>
      <c r="I30" s="16"/>
      <c r="J30" s="4"/>
      <c r="K30" s="4"/>
    </row>
  </sheetData>
  <mergeCells count="32">
    <mergeCell ref="D30:G30"/>
    <mergeCell ref="A17:D17"/>
    <mergeCell ref="A18:D18"/>
    <mergeCell ref="A19:D19"/>
    <mergeCell ref="A20:D20"/>
    <mergeCell ref="A26:I26"/>
    <mergeCell ref="A28:I28"/>
    <mergeCell ref="D23:F23"/>
    <mergeCell ref="D24:F24"/>
    <mergeCell ref="A21:I21"/>
    <mergeCell ref="C23:C24"/>
    <mergeCell ref="G23:G24"/>
    <mergeCell ref="A12:D12"/>
    <mergeCell ref="A13:D13"/>
    <mergeCell ref="A14:D14"/>
    <mergeCell ref="A15:D15"/>
    <mergeCell ref="A16:D16"/>
    <mergeCell ref="A7:G7"/>
    <mergeCell ref="H7:I7"/>
    <mergeCell ref="A8:G8"/>
    <mergeCell ref="H8:I8"/>
    <mergeCell ref="A10:D11"/>
    <mergeCell ref="E10:E11"/>
    <mergeCell ref="F10:F11"/>
    <mergeCell ref="G10:G11"/>
    <mergeCell ref="H10:H11"/>
    <mergeCell ref="I10:I11"/>
    <mergeCell ref="A2:I2"/>
    <mergeCell ref="A4:G4"/>
    <mergeCell ref="H4:I4"/>
    <mergeCell ref="A5:G5"/>
    <mergeCell ref="H5:I5"/>
  </mergeCells>
  <conditionalFormatting sqref="A20:F20">
    <cfRule type="expression" dxfId="3" priority="7" stopIfTrue="1">
      <formula>$H$5="Não"</formula>
    </cfRule>
  </conditionalFormatting>
  <conditionalFormatting sqref="G12:I20">
    <cfRule type="expression" dxfId="2" priority="6" stopIfTrue="1">
      <formula>$A$5=#REF!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view="pageBreakPreview" topLeftCell="B1" zoomScaleNormal="100" zoomScaleSheetLayoutView="100" workbookViewId="0">
      <selection activeCell="P34" sqref="P34"/>
    </sheetView>
  </sheetViews>
  <sheetFormatPr defaultColWidth="9.140625" defaultRowHeight="12.75" x14ac:dyDescent="0.25"/>
  <cols>
    <col min="1" max="10" width="9.140625" style="2"/>
    <col min="11" max="11" width="8.140625" style="2" customWidth="1"/>
    <col min="12" max="16384" width="9.140625" style="2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zoomScaleNormal="100" workbookViewId="0">
      <selection activeCell="E16" sqref="E16"/>
    </sheetView>
  </sheetViews>
  <sheetFormatPr defaultColWidth="9.140625" defaultRowHeight="15" x14ac:dyDescent="0.25"/>
  <cols>
    <col min="1" max="1" width="8" style="71" bestFit="1" customWidth="1"/>
    <col min="2" max="2" width="36.28515625" style="71" customWidth="1"/>
    <col min="3" max="3" width="3" style="90" customWidth="1"/>
    <col min="4" max="4" width="6.85546875" style="89" hidden="1" customWidth="1"/>
    <col min="5" max="5" width="7.42578125" customWidth="1"/>
    <col min="7" max="7" width="7.7109375" customWidth="1"/>
    <col min="9" max="9" width="8.28515625" customWidth="1"/>
  </cols>
  <sheetData>
    <row r="1" spans="1:9" ht="15.75" thickBo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9" ht="15.75" thickBot="1" x14ac:dyDescent="0.3">
      <c r="A2" s="317" t="s">
        <v>57</v>
      </c>
      <c r="B2" s="318"/>
      <c r="C2" s="318"/>
      <c r="D2" s="318"/>
      <c r="E2" s="318"/>
      <c r="F2" s="318"/>
      <c r="G2" s="318"/>
      <c r="H2" s="318"/>
      <c r="I2" s="319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20" t="s">
        <v>58</v>
      </c>
      <c r="B4" s="320"/>
      <c r="C4" s="320"/>
      <c r="D4" s="320"/>
      <c r="E4" s="320"/>
      <c r="F4" s="320"/>
      <c r="G4" s="320"/>
      <c r="H4" s="321" t="s">
        <v>59</v>
      </c>
      <c r="I4" s="321"/>
    </row>
    <row r="5" spans="1:9" x14ac:dyDescent="0.25">
      <c r="A5" s="322" t="s">
        <v>6679</v>
      </c>
      <c r="B5" s="322"/>
      <c r="C5" s="322"/>
      <c r="D5" s="322"/>
      <c r="E5" s="322"/>
      <c r="F5" s="322"/>
      <c r="G5" s="322"/>
      <c r="H5" s="323" t="s">
        <v>6680</v>
      </c>
      <c r="I5" s="323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x14ac:dyDescent="0.25">
      <c r="A7" s="324" t="s">
        <v>61</v>
      </c>
      <c r="B7" s="324"/>
      <c r="C7" s="324"/>
      <c r="D7" s="324"/>
      <c r="E7" s="324"/>
      <c r="F7" s="324"/>
      <c r="G7" s="324"/>
      <c r="H7" s="325">
        <v>1</v>
      </c>
      <c r="I7" s="325"/>
    </row>
    <row r="8" spans="1:9" x14ac:dyDescent="0.25">
      <c r="A8" s="326" t="s">
        <v>62</v>
      </c>
      <c r="B8" s="326"/>
      <c r="C8" s="326"/>
      <c r="D8" s="326"/>
      <c r="E8" s="326"/>
      <c r="F8" s="326"/>
      <c r="G8" s="326"/>
      <c r="H8" s="325">
        <v>0.03</v>
      </c>
      <c r="I8" s="325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x14ac:dyDescent="0.25">
      <c r="A10" s="327" t="s">
        <v>63</v>
      </c>
      <c r="B10" s="327"/>
      <c r="C10" s="327"/>
      <c r="D10" s="327"/>
      <c r="E10" s="327" t="s">
        <v>64</v>
      </c>
      <c r="F10" s="328" t="s">
        <v>65</v>
      </c>
      <c r="G10" s="327" t="s">
        <v>66</v>
      </c>
      <c r="H10" s="327" t="s">
        <v>67</v>
      </c>
      <c r="I10" s="327" t="s">
        <v>68</v>
      </c>
    </row>
    <row r="11" spans="1:9" x14ac:dyDescent="0.25">
      <c r="A11" s="327"/>
      <c r="B11" s="327"/>
      <c r="C11" s="327"/>
      <c r="D11" s="327"/>
      <c r="E11" s="327"/>
      <c r="F11" s="328"/>
      <c r="G11" s="327"/>
      <c r="H11" s="327"/>
      <c r="I11" s="327"/>
    </row>
    <row r="12" spans="1:9" x14ac:dyDescent="0.25">
      <c r="A12" s="324" t="s">
        <v>69</v>
      </c>
      <c r="B12" s="324"/>
      <c r="C12" s="324"/>
      <c r="D12" s="324"/>
      <c r="E12" s="28" t="s">
        <v>70</v>
      </c>
      <c r="F12" s="179">
        <v>1.4999999999999999E-2</v>
      </c>
      <c r="G12" s="30">
        <v>1.4999999999999999E-2</v>
      </c>
      <c r="H12" s="30">
        <v>3.4500000000000003E-2</v>
      </c>
      <c r="I12" s="30">
        <v>4.4900000000000002E-2</v>
      </c>
    </row>
    <row r="13" spans="1:9" x14ac:dyDescent="0.25">
      <c r="A13" s="324" t="s">
        <v>71</v>
      </c>
      <c r="B13" s="324"/>
      <c r="C13" s="324"/>
      <c r="D13" s="324"/>
      <c r="E13" s="28" t="s">
        <v>72</v>
      </c>
      <c r="F13" s="179">
        <v>3.0000000000000001E-3</v>
      </c>
      <c r="G13" s="30">
        <v>3.0000000000000001E-3</v>
      </c>
      <c r="H13" s="30">
        <v>4.7999999999999996E-3</v>
      </c>
      <c r="I13" s="30">
        <v>8.2000000000000007E-3</v>
      </c>
    </row>
    <row r="14" spans="1:9" x14ac:dyDescent="0.25">
      <c r="A14" s="324" t="s">
        <v>73</v>
      </c>
      <c r="B14" s="324"/>
      <c r="C14" s="324"/>
      <c r="D14" s="324"/>
      <c r="E14" s="28" t="s">
        <v>74</v>
      </c>
      <c r="F14" s="179">
        <v>5.5999999999999999E-3</v>
      </c>
      <c r="G14" s="30">
        <v>5.5999999999999999E-3</v>
      </c>
      <c r="H14" s="30">
        <v>8.5000000000000006E-3</v>
      </c>
      <c r="I14" s="30">
        <v>8.8999999999999999E-3</v>
      </c>
    </row>
    <row r="15" spans="1:9" x14ac:dyDescent="0.25">
      <c r="A15" s="324" t="s">
        <v>75</v>
      </c>
      <c r="B15" s="324"/>
      <c r="C15" s="324"/>
      <c r="D15" s="324"/>
      <c r="E15" s="28" t="s">
        <v>76</v>
      </c>
      <c r="F15" s="179">
        <v>8.5000000000000006E-3</v>
      </c>
      <c r="G15" s="30">
        <v>8.5000000000000006E-3</v>
      </c>
      <c r="H15" s="30">
        <v>8.5000000000000006E-3</v>
      </c>
      <c r="I15" s="30">
        <v>1.11E-2</v>
      </c>
    </row>
    <row r="16" spans="1:9" x14ac:dyDescent="0.25">
      <c r="A16" s="324" t="s">
        <v>77</v>
      </c>
      <c r="B16" s="324"/>
      <c r="C16" s="324"/>
      <c r="D16" s="324"/>
      <c r="E16" s="28" t="s">
        <v>25</v>
      </c>
      <c r="F16" s="179">
        <v>3.9899999999999998E-2</v>
      </c>
      <c r="G16" s="30">
        <v>3.5000000000000003E-2</v>
      </c>
      <c r="H16" s="30">
        <v>5.11E-2</v>
      </c>
      <c r="I16" s="30">
        <v>6.2199999999999998E-2</v>
      </c>
    </row>
    <row r="17" spans="1:9" x14ac:dyDescent="0.25">
      <c r="A17" s="326" t="s">
        <v>78</v>
      </c>
      <c r="B17" s="326"/>
      <c r="C17" s="326"/>
      <c r="D17" s="326"/>
      <c r="E17" s="28" t="s">
        <v>56</v>
      </c>
      <c r="F17" s="179">
        <v>3.6499999999999998E-2</v>
      </c>
      <c r="G17" s="30">
        <v>3.6499999999999998E-2</v>
      </c>
      <c r="H17" s="30">
        <v>3.6499999999999998E-2</v>
      </c>
      <c r="I17" s="30">
        <v>3.6499999999999998E-2</v>
      </c>
    </row>
    <row r="18" spans="1:9" x14ac:dyDescent="0.25">
      <c r="A18" s="324" t="s">
        <v>79</v>
      </c>
      <c r="B18" s="324"/>
      <c r="C18" s="324"/>
      <c r="D18" s="324"/>
      <c r="E18" s="28" t="s">
        <v>80</v>
      </c>
      <c r="F18" s="30">
        <v>0.03</v>
      </c>
      <c r="G18" s="30">
        <v>0</v>
      </c>
      <c r="H18" s="30">
        <v>2.5000000000000001E-2</v>
      </c>
      <c r="I18" s="30">
        <v>0.05</v>
      </c>
    </row>
    <row r="19" spans="1:9" ht="27.75" customHeight="1" x14ac:dyDescent="0.25">
      <c r="A19" s="324" t="s">
        <v>81</v>
      </c>
      <c r="B19" s="324"/>
      <c r="C19" s="324"/>
      <c r="D19" s="324"/>
      <c r="E19" s="28" t="s">
        <v>82</v>
      </c>
      <c r="F19" s="30">
        <v>0</v>
      </c>
      <c r="G19" s="31">
        <v>0</v>
      </c>
      <c r="H19" s="31">
        <v>4.4999999999999998E-2</v>
      </c>
      <c r="I19" s="31">
        <v>4.4999999999999998E-2</v>
      </c>
    </row>
    <row r="20" spans="1:9" x14ac:dyDescent="0.25">
      <c r="A20" s="324" t="s">
        <v>6582</v>
      </c>
      <c r="B20" s="324"/>
      <c r="C20" s="324"/>
      <c r="D20" s="324"/>
      <c r="E20" s="180" t="s">
        <v>87</v>
      </c>
      <c r="F20" s="174">
        <f>ROUND((((1+F12+F13+F14)*(1+F15)*(1+F16)/(1-(F17+F18)-F19))-1),4)</f>
        <v>0.15</v>
      </c>
      <c r="G20" s="30">
        <v>0.19600000000000001</v>
      </c>
      <c r="H20" s="30">
        <v>0.2097</v>
      </c>
      <c r="I20" s="30">
        <v>0.24230000000000002</v>
      </c>
    </row>
    <row r="21" spans="1:9" x14ac:dyDescent="0.25">
      <c r="A21" s="335" t="s">
        <v>83</v>
      </c>
      <c r="B21" s="335"/>
      <c r="C21" s="335"/>
      <c r="D21" s="335"/>
      <c r="E21" s="335"/>
      <c r="F21" s="335"/>
      <c r="G21" s="335"/>
      <c r="H21" s="335"/>
      <c r="I21" s="335"/>
    </row>
    <row r="22" spans="1:9" x14ac:dyDescent="0.25">
      <c r="A22" s="178"/>
      <c r="B22" s="178"/>
      <c r="C22" s="178"/>
      <c r="D22" s="178"/>
      <c r="E22" s="178"/>
      <c r="F22" s="178"/>
      <c r="G22" s="178"/>
      <c r="H22" s="178"/>
      <c r="I22" s="178"/>
    </row>
    <row r="23" spans="1:9" x14ac:dyDescent="0.25">
      <c r="A23" s="177"/>
      <c r="B23" s="177"/>
      <c r="C23" s="336" t="s">
        <v>88</v>
      </c>
      <c r="D23" s="333" t="s">
        <v>84</v>
      </c>
      <c r="E23" s="333"/>
      <c r="F23" s="333"/>
      <c r="G23" s="337" t="s">
        <v>85</v>
      </c>
      <c r="H23" s="34"/>
      <c r="I23" s="177"/>
    </row>
    <row r="24" spans="1:9" x14ac:dyDescent="0.25">
      <c r="A24" s="177"/>
      <c r="B24" s="177"/>
      <c r="C24" s="336"/>
      <c r="D24" s="334" t="s">
        <v>86</v>
      </c>
      <c r="E24" s="334"/>
      <c r="F24" s="334"/>
      <c r="G24" s="338"/>
      <c r="H24" s="34"/>
      <c r="I24" s="177"/>
    </row>
    <row r="25" spans="1:9" x14ac:dyDescent="0.25">
      <c r="A25" s="35"/>
      <c r="B25" s="35"/>
      <c r="C25" s="35"/>
      <c r="D25" s="35"/>
      <c r="E25" s="35"/>
      <c r="F25" s="35"/>
      <c r="G25" s="35"/>
      <c r="H25" s="35"/>
      <c r="I25" s="35"/>
    </row>
    <row r="26" spans="1:9" ht="30.75" customHeight="1" x14ac:dyDescent="0.25">
      <c r="A26" s="330" t="s">
        <v>6681</v>
      </c>
      <c r="B26" s="331"/>
      <c r="C26" s="331"/>
      <c r="D26" s="331"/>
      <c r="E26" s="331"/>
      <c r="F26" s="331"/>
      <c r="G26" s="331"/>
      <c r="H26" s="331"/>
      <c r="I26" s="332"/>
    </row>
    <row r="27" spans="1:9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ht="39" customHeight="1" x14ac:dyDescent="0.25">
      <c r="A28" s="330" t="s">
        <v>6541</v>
      </c>
      <c r="B28" s="331"/>
      <c r="C28" s="331"/>
      <c r="D28" s="331"/>
      <c r="E28" s="331"/>
      <c r="F28" s="331"/>
      <c r="G28" s="331"/>
      <c r="H28" s="331"/>
      <c r="I28" s="332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9"/>
      <c r="B30" s="177"/>
      <c r="C30" s="9"/>
      <c r="D30" s="329"/>
      <c r="E30" s="329"/>
      <c r="F30" s="329"/>
      <c r="G30" s="329"/>
      <c r="H30" s="11"/>
      <c r="I30" s="176"/>
    </row>
  </sheetData>
  <mergeCells count="32">
    <mergeCell ref="A26:I26"/>
    <mergeCell ref="A28:I28"/>
    <mergeCell ref="D30:G30"/>
    <mergeCell ref="A18:D18"/>
    <mergeCell ref="A19:D19"/>
    <mergeCell ref="A20:D20"/>
    <mergeCell ref="A21:I21"/>
    <mergeCell ref="C23:C24"/>
    <mergeCell ref="D23:F23"/>
    <mergeCell ref="G23:G24"/>
    <mergeCell ref="D24:F24"/>
    <mergeCell ref="A17:D17"/>
    <mergeCell ref="A8:G8"/>
    <mergeCell ref="H8:I8"/>
    <mergeCell ref="A10:D11"/>
    <mergeCell ref="E10:E11"/>
    <mergeCell ref="F10:F11"/>
    <mergeCell ref="G10:G11"/>
    <mergeCell ref="H10:H11"/>
    <mergeCell ref="I10:I11"/>
    <mergeCell ref="A12:D12"/>
    <mergeCell ref="A13:D13"/>
    <mergeCell ref="A14:D14"/>
    <mergeCell ref="A15:D15"/>
    <mergeCell ref="A16:D16"/>
    <mergeCell ref="A7:G7"/>
    <mergeCell ref="H7:I7"/>
    <mergeCell ref="A2:I2"/>
    <mergeCell ref="A4:G4"/>
    <mergeCell ref="H4:I4"/>
    <mergeCell ref="A5:G5"/>
    <mergeCell ref="H5:I5"/>
  </mergeCells>
  <conditionalFormatting sqref="A20:F20">
    <cfRule type="expression" dxfId="1" priority="2" stopIfTrue="1">
      <formula>$H$5="Não"</formula>
    </cfRule>
  </conditionalFormatting>
  <conditionalFormatting sqref="G12:I20">
    <cfRule type="expression" dxfId="0" priority="1" stopIfTrue="1">
      <formula>$A$5=#REF!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368"/>
  <sheetViews>
    <sheetView topLeftCell="A4287" workbookViewId="0">
      <selection activeCell="G4322" sqref="G4322"/>
    </sheetView>
  </sheetViews>
  <sheetFormatPr defaultColWidth="8.85546875" defaultRowHeight="11.25" x14ac:dyDescent="0.2"/>
  <cols>
    <col min="1" max="1" width="16.140625" style="71" customWidth="1"/>
    <col min="2" max="2" width="68" style="34" customWidth="1"/>
    <col min="3" max="3" width="4.42578125" style="34" bestFit="1" customWidth="1"/>
    <col min="4" max="4" width="9.7109375" style="69" bestFit="1" customWidth="1"/>
    <col min="5" max="16384" width="8.85546875" style="70"/>
  </cols>
  <sheetData>
    <row r="1" spans="1:4" x14ac:dyDescent="0.2">
      <c r="A1" s="86">
        <v>307731</v>
      </c>
      <c r="B1" s="87" t="s">
        <v>147</v>
      </c>
      <c r="C1" s="87" t="s">
        <v>148</v>
      </c>
      <c r="D1" s="88">
        <v>114.61</v>
      </c>
    </row>
    <row r="2" spans="1:4" x14ac:dyDescent="0.2">
      <c r="A2" s="86">
        <v>307732</v>
      </c>
      <c r="B2" s="87" t="s">
        <v>149</v>
      </c>
      <c r="C2" s="87" t="s">
        <v>148</v>
      </c>
      <c r="D2" s="88">
        <v>91.26</v>
      </c>
    </row>
    <row r="3" spans="1:4" x14ac:dyDescent="0.2">
      <c r="A3" s="86">
        <v>308308</v>
      </c>
      <c r="B3" s="87" t="s">
        <v>150</v>
      </c>
      <c r="C3" s="87" t="s">
        <v>151</v>
      </c>
      <c r="D3" s="88">
        <v>7265.64</v>
      </c>
    </row>
    <row r="4" spans="1:4" x14ac:dyDescent="0.2">
      <c r="A4" s="86">
        <v>308313</v>
      </c>
      <c r="B4" s="87" t="s">
        <v>152</v>
      </c>
      <c r="C4" s="87" t="s">
        <v>151</v>
      </c>
      <c r="D4" s="88">
        <v>46300.59</v>
      </c>
    </row>
    <row r="5" spans="1:4" x14ac:dyDescent="0.2">
      <c r="A5" s="86">
        <v>308309</v>
      </c>
      <c r="B5" s="87" t="s">
        <v>153</v>
      </c>
      <c r="C5" s="87" t="s">
        <v>151</v>
      </c>
      <c r="D5" s="88">
        <v>11794.06</v>
      </c>
    </row>
    <row r="6" spans="1:4" x14ac:dyDescent="0.2">
      <c r="A6" s="86">
        <v>308310</v>
      </c>
      <c r="B6" s="87" t="s">
        <v>154</v>
      </c>
      <c r="C6" s="87" t="s">
        <v>151</v>
      </c>
      <c r="D6" s="88">
        <v>17766.259999999998</v>
      </c>
    </row>
    <row r="7" spans="1:4" x14ac:dyDescent="0.2">
      <c r="A7" s="86">
        <v>308311</v>
      </c>
      <c r="B7" s="87" t="s">
        <v>155</v>
      </c>
      <c r="C7" s="87" t="s">
        <v>151</v>
      </c>
      <c r="D7" s="88">
        <v>24393.279999999999</v>
      </c>
    </row>
    <row r="8" spans="1:4" x14ac:dyDescent="0.2">
      <c r="A8" s="86">
        <v>308312</v>
      </c>
      <c r="B8" s="87" t="s">
        <v>156</v>
      </c>
      <c r="C8" s="87" t="s">
        <v>151</v>
      </c>
      <c r="D8" s="88">
        <v>33735.71</v>
      </c>
    </row>
    <row r="9" spans="1:4" x14ac:dyDescent="0.2">
      <c r="A9" s="86">
        <v>308307</v>
      </c>
      <c r="B9" s="87" t="s">
        <v>157</v>
      </c>
      <c r="C9" s="87" t="s">
        <v>151</v>
      </c>
      <c r="D9" s="88">
        <v>4838.88</v>
      </c>
    </row>
    <row r="10" spans="1:4" x14ac:dyDescent="0.2">
      <c r="A10" s="86">
        <v>308322</v>
      </c>
      <c r="B10" s="87" t="s">
        <v>158</v>
      </c>
      <c r="C10" s="87" t="s">
        <v>151</v>
      </c>
      <c r="D10" s="88">
        <v>5957.15</v>
      </c>
    </row>
    <row r="11" spans="1:4" x14ac:dyDescent="0.2">
      <c r="A11" s="86">
        <v>308327</v>
      </c>
      <c r="B11" s="87" t="s">
        <v>159</v>
      </c>
      <c r="C11" s="87" t="s">
        <v>151</v>
      </c>
      <c r="D11" s="88">
        <v>37116.1</v>
      </c>
    </row>
    <row r="12" spans="1:4" x14ac:dyDescent="0.2">
      <c r="A12" s="86">
        <v>308323</v>
      </c>
      <c r="B12" s="87" t="s">
        <v>160</v>
      </c>
      <c r="C12" s="87" t="s">
        <v>151</v>
      </c>
      <c r="D12" s="88">
        <v>8673.18</v>
      </c>
    </row>
    <row r="13" spans="1:4" x14ac:dyDescent="0.2">
      <c r="A13" s="86">
        <v>308324</v>
      </c>
      <c r="B13" s="87" t="s">
        <v>161</v>
      </c>
      <c r="C13" s="87" t="s">
        <v>151</v>
      </c>
      <c r="D13" s="88">
        <v>13677.83</v>
      </c>
    </row>
    <row r="14" spans="1:4" x14ac:dyDescent="0.2">
      <c r="A14" s="86">
        <v>308325</v>
      </c>
      <c r="B14" s="87" t="s">
        <v>162</v>
      </c>
      <c r="C14" s="87" t="s">
        <v>151</v>
      </c>
      <c r="D14" s="88">
        <v>19383.84</v>
      </c>
    </row>
    <row r="15" spans="1:4" x14ac:dyDescent="0.2">
      <c r="A15" s="86">
        <v>308326</v>
      </c>
      <c r="B15" s="87" t="s">
        <v>163</v>
      </c>
      <c r="C15" s="87" t="s">
        <v>151</v>
      </c>
      <c r="D15" s="88">
        <v>27352</v>
      </c>
    </row>
    <row r="16" spans="1:4" x14ac:dyDescent="0.2">
      <c r="A16" s="86">
        <v>308321</v>
      </c>
      <c r="B16" s="87" t="s">
        <v>164</v>
      </c>
      <c r="C16" s="87" t="s">
        <v>151</v>
      </c>
      <c r="D16" s="88">
        <v>3793.65</v>
      </c>
    </row>
    <row r="17" spans="1:4" x14ac:dyDescent="0.2">
      <c r="A17" s="86">
        <v>308315</v>
      </c>
      <c r="B17" s="87" t="s">
        <v>165</v>
      </c>
      <c r="C17" s="87" t="s">
        <v>151</v>
      </c>
      <c r="D17" s="88">
        <v>7305.73</v>
      </c>
    </row>
    <row r="18" spans="1:4" x14ac:dyDescent="0.2">
      <c r="A18" s="86">
        <v>308320</v>
      </c>
      <c r="B18" s="87" t="s">
        <v>166</v>
      </c>
      <c r="C18" s="87" t="s">
        <v>151</v>
      </c>
      <c r="D18" s="88">
        <v>46506.21</v>
      </c>
    </row>
    <row r="19" spans="1:4" x14ac:dyDescent="0.2">
      <c r="A19" s="86">
        <v>308316</v>
      </c>
      <c r="B19" s="87" t="s">
        <v>167</v>
      </c>
      <c r="C19" s="87" t="s">
        <v>151</v>
      </c>
      <c r="D19" s="88">
        <v>10352.69</v>
      </c>
    </row>
    <row r="20" spans="1:4" x14ac:dyDescent="0.2">
      <c r="A20" s="86">
        <v>308317</v>
      </c>
      <c r="B20" s="87" t="s">
        <v>168</v>
      </c>
      <c r="C20" s="87" t="s">
        <v>151</v>
      </c>
      <c r="D20" s="88">
        <v>17372.72</v>
      </c>
    </row>
    <row r="21" spans="1:4" x14ac:dyDescent="0.2">
      <c r="A21" s="86">
        <v>308318</v>
      </c>
      <c r="B21" s="87" t="s">
        <v>169</v>
      </c>
      <c r="C21" s="87" t="s">
        <v>151</v>
      </c>
      <c r="D21" s="88">
        <v>24542.83</v>
      </c>
    </row>
    <row r="22" spans="1:4" x14ac:dyDescent="0.2">
      <c r="A22" s="86">
        <v>308319</v>
      </c>
      <c r="B22" s="87" t="s">
        <v>170</v>
      </c>
      <c r="C22" s="87" t="s">
        <v>151</v>
      </c>
      <c r="D22" s="88">
        <v>30927.03</v>
      </c>
    </row>
    <row r="23" spans="1:4" x14ac:dyDescent="0.2">
      <c r="A23" s="86">
        <v>308314</v>
      </c>
      <c r="B23" s="87" t="s">
        <v>171</v>
      </c>
      <c r="C23" s="87" t="s">
        <v>151</v>
      </c>
      <c r="D23" s="88">
        <v>4891.5600000000004</v>
      </c>
    </row>
    <row r="24" spans="1:4" x14ac:dyDescent="0.2">
      <c r="A24" s="86">
        <v>308250</v>
      </c>
      <c r="B24" s="87" t="s">
        <v>172</v>
      </c>
      <c r="C24" s="87" t="s">
        <v>151</v>
      </c>
      <c r="D24" s="88">
        <v>5968.62</v>
      </c>
    </row>
    <row r="25" spans="1:4" x14ac:dyDescent="0.2">
      <c r="A25" s="86">
        <v>308251</v>
      </c>
      <c r="B25" s="87" t="s">
        <v>173</v>
      </c>
      <c r="C25" s="87" t="s">
        <v>151</v>
      </c>
      <c r="D25" s="88">
        <v>9082.9</v>
      </c>
    </row>
    <row r="26" spans="1:4" x14ac:dyDescent="0.2">
      <c r="A26" s="86">
        <v>308268</v>
      </c>
      <c r="B26" s="87" t="s">
        <v>174</v>
      </c>
      <c r="C26" s="87" t="s">
        <v>151</v>
      </c>
      <c r="D26" s="88">
        <v>82530.98</v>
      </c>
    </row>
    <row r="27" spans="1:4" x14ac:dyDescent="0.2">
      <c r="A27" s="86">
        <v>308252</v>
      </c>
      <c r="B27" s="87" t="s">
        <v>175</v>
      </c>
      <c r="C27" s="87" t="s">
        <v>151</v>
      </c>
      <c r="D27" s="88">
        <v>10984.28</v>
      </c>
    </row>
    <row r="28" spans="1:4" x14ac:dyDescent="0.2">
      <c r="A28" s="86">
        <v>308253</v>
      </c>
      <c r="B28" s="87" t="s">
        <v>176</v>
      </c>
      <c r="C28" s="87" t="s">
        <v>151</v>
      </c>
      <c r="D28" s="88">
        <v>13577.23</v>
      </c>
    </row>
    <row r="29" spans="1:4" x14ac:dyDescent="0.2">
      <c r="A29" s="86">
        <v>308254</v>
      </c>
      <c r="B29" s="87" t="s">
        <v>177</v>
      </c>
      <c r="C29" s="87" t="s">
        <v>151</v>
      </c>
      <c r="D29" s="88">
        <v>15278.68</v>
      </c>
    </row>
    <row r="30" spans="1:4" x14ac:dyDescent="0.2">
      <c r="A30" s="86">
        <v>308255</v>
      </c>
      <c r="B30" s="87" t="s">
        <v>178</v>
      </c>
      <c r="C30" s="87" t="s">
        <v>151</v>
      </c>
      <c r="D30" s="88">
        <v>18771.16</v>
      </c>
    </row>
    <row r="31" spans="1:4" x14ac:dyDescent="0.2">
      <c r="A31" s="86">
        <v>308256</v>
      </c>
      <c r="B31" s="87" t="s">
        <v>179</v>
      </c>
      <c r="C31" s="87" t="s">
        <v>151</v>
      </c>
      <c r="D31" s="88">
        <v>23225.73</v>
      </c>
    </row>
    <row r="32" spans="1:4" x14ac:dyDescent="0.2">
      <c r="A32" s="86">
        <v>308257</v>
      </c>
      <c r="B32" s="87" t="s">
        <v>180</v>
      </c>
      <c r="C32" s="87" t="s">
        <v>151</v>
      </c>
      <c r="D32" s="88">
        <v>31976.97</v>
      </c>
    </row>
    <row r="33" spans="1:4" x14ac:dyDescent="0.2">
      <c r="A33" s="86">
        <v>308258</v>
      </c>
      <c r="B33" s="87" t="s">
        <v>181</v>
      </c>
      <c r="C33" s="87" t="s">
        <v>151</v>
      </c>
      <c r="D33" s="88">
        <v>35635.870000000003</v>
      </c>
    </row>
    <row r="34" spans="1:4" x14ac:dyDescent="0.2">
      <c r="A34" s="86">
        <v>308259</v>
      </c>
      <c r="B34" s="87" t="s">
        <v>182</v>
      </c>
      <c r="C34" s="87" t="s">
        <v>151</v>
      </c>
      <c r="D34" s="88">
        <v>42936.98</v>
      </c>
    </row>
    <row r="35" spans="1:4" x14ac:dyDescent="0.2">
      <c r="A35" s="86">
        <v>308260</v>
      </c>
      <c r="B35" s="87" t="s">
        <v>183</v>
      </c>
      <c r="C35" s="87" t="s">
        <v>151</v>
      </c>
      <c r="D35" s="88">
        <v>47256.34</v>
      </c>
    </row>
    <row r="36" spans="1:4" x14ac:dyDescent="0.2">
      <c r="A36" s="86">
        <v>308261</v>
      </c>
      <c r="B36" s="87" t="s">
        <v>184</v>
      </c>
      <c r="C36" s="87" t="s">
        <v>151</v>
      </c>
      <c r="D36" s="88">
        <v>52427.39</v>
      </c>
    </row>
    <row r="37" spans="1:4" x14ac:dyDescent="0.2">
      <c r="A37" s="86">
        <v>308262</v>
      </c>
      <c r="B37" s="87" t="s">
        <v>185</v>
      </c>
      <c r="C37" s="87" t="s">
        <v>151</v>
      </c>
      <c r="D37" s="88">
        <v>57315.839999999997</v>
      </c>
    </row>
    <row r="38" spans="1:4" x14ac:dyDescent="0.2">
      <c r="A38" s="86">
        <v>308263</v>
      </c>
      <c r="B38" s="87" t="s">
        <v>186</v>
      </c>
      <c r="C38" s="87" t="s">
        <v>151</v>
      </c>
      <c r="D38" s="88">
        <v>58189.04</v>
      </c>
    </row>
    <row r="39" spans="1:4" x14ac:dyDescent="0.2">
      <c r="A39" s="86">
        <v>308264</v>
      </c>
      <c r="B39" s="87" t="s">
        <v>187</v>
      </c>
      <c r="C39" s="87" t="s">
        <v>151</v>
      </c>
      <c r="D39" s="88">
        <v>64827.09</v>
      </c>
    </row>
    <row r="40" spans="1:4" x14ac:dyDescent="0.2">
      <c r="A40" s="86">
        <v>308265</v>
      </c>
      <c r="B40" s="87" t="s">
        <v>188</v>
      </c>
      <c r="C40" s="87" t="s">
        <v>151</v>
      </c>
      <c r="D40" s="88">
        <v>66321.52</v>
      </c>
    </row>
    <row r="41" spans="1:4" x14ac:dyDescent="0.2">
      <c r="A41" s="86">
        <v>308266</v>
      </c>
      <c r="B41" s="87" t="s">
        <v>189</v>
      </c>
      <c r="C41" s="87" t="s">
        <v>151</v>
      </c>
      <c r="D41" s="88">
        <v>73852</v>
      </c>
    </row>
    <row r="42" spans="1:4" x14ac:dyDescent="0.2">
      <c r="A42" s="86">
        <v>308267</v>
      </c>
      <c r="B42" s="87" t="s">
        <v>190</v>
      </c>
      <c r="C42" s="87" t="s">
        <v>151</v>
      </c>
      <c r="D42" s="88">
        <v>78097.789999999994</v>
      </c>
    </row>
    <row r="43" spans="1:4" x14ac:dyDescent="0.2">
      <c r="A43" s="86">
        <v>308288</v>
      </c>
      <c r="B43" s="87" t="s">
        <v>191</v>
      </c>
      <c r="C43" s="87" t="s">
        <v>151</v>
      </c>
      <c r="D43" s="88">
        <v>8677.76</v>
      </c>
    </row>
    <row r="44" spans="1:4" x14ac:dyDescent="0.2">
      <c r="A44" s="86">
        <v>308289</v>
      </c>
      <c r="B44" s="87" t="s">
        <v>192</v>
      </c>
      <c r="C44" s="87" t="s">
        <v>151</v>
      </c>
      <c r="D44" s="88">
        <v>12769.22</v>
      </c>
    </row>
    <row r="45" spans="1:4" x14ac:dyDescent="0.2">
      <c r="A45" s="86">
        <v>308306</v>
      </c>
      <c r="B45" s="87" t="s">
        <v>193</v>
      </c>
      <c r="C45" s="87" t="s">
        <v>151</v>
      </c>
      <c r="D45" s="88">
        <v>92596.43</v>
      </c>
    </row>
    <row r="46" spans="1:4" x14ac:dyDescent="0.2">
      <c r="A46" s="86">
        <v>308290</v>
      </c>
      <c r="B46" s="87" t="s">
        <v>194</v>
      </c>
      <c r="C46" s="87" t="s">
        <v>151</v>
      </c>
      <c r="D46" s="88">
        <v>16014.67</v>
      </c>
    </row>
    <row r="47" spans="1:4" x14ac:dyDescent="0.2">
      <c r="A47" s="86">
        <v>308291</v>
      </c>
      <c r="B47" s="87" t="s">
        <v>195</v>
      </c>
      <c r="C47" s="87" t="s">
        <v>151</v>
      </c>
      <c r="D47" s="88">
        <v>20122.73</v>
      </c>
    </row>
    <row r="48" spans="1:4" x14ac:dyDescent="0.2">
      <c r="A48" s="86">
        <v>308292</v>
      </c>
      <c r="B48" s="87" t="s">
        <v>196</v>
      </c>
      <c r="C48" s="87" t="s">
        <v>151</v>
      </c>
      <c r="D48" s="88">
        <v>21881.97</v>
      </c>
    </row>
    <row r="49" spans="1:4" x14ac:dyDescent="0.2">
      <c r="A49" s="86">
        <v>308293</v>
      </c>
      <c r="B49" s="87" t="s">
        <v>197</v>
      </c>
      <c r="C49" s="87" t="s">
        <v>151</v>
      </c>
      <c r="D49" s="88">
        <v>25180.11</v>
      </c>
    </row>
    <row r="50" spans="1:4" x14ac:dyDescent="0.2">
      <c r="A50" s="86">
        <v>308294</v>
      </c>
      <c r="B50" s="87" t="s">
        <v>198</v>
      </c>
      <c r="C50" s="87" t="s">
        <v>151</v>
      </c>
      <c r="D50" s="88">
        <v>28898.41</v>
      </c>
    </row>
    <row r="51" spans="1:4" x14ac:dyDescent="0.2">
      <c r="A51" s="86">
        <v>308295</v>
      </c>
      <c r="B51" s="87" t="s">
        <v>199</v>
      </c>
      <c r="C51" s="87" t="s">
        <v>151</v>
      </c>
      <c r="D51" s="88">
        <v>34926</v>
      </c>
    </row>
    <row r="52" spans="1:4" x14ac:dyDescent="0.2">
      <c r="A52" s="86">
        <v>308296</v>
      </c>
      <c r="B52" s="87" t="s">
        <v>200</v>
      </c>
      <c r="C52" s="87" t="s">
        <v>151</v>
      </c>
      <c r="D52" s="88">
        <v>36846.870000000003</v>
      </c>
    </row>
    <row r="53" spans="1:4" x14ac:dyDescent="0.2">
      <c r="A53" s="86">
        <v>308297</v>
      </c>
      <c r="B53" s="87" t="s">
        <v>201</v>
      </c>
      <c r="C53" s="87" t="s">
        <v>151</v>
      </c>
      <c r="D53" s="88">
        <v>42079.31</v>
      </c>
    </row>
    <row r="54" spans="1:4" x14ac:dyDescent="0.2">
      <c r="A54" s="86">
        <v>308298</v>
      </c>
      <c r="B54" s="87" t="s">
        <v>202</v>
      </c>
      <c r="C54" s="87" t="s">
        <v>151</v>
      </c>
      <c r="D54" s="88">
        <v>47849.83</v>
      </c>
    </row>
    <row r="55" spans="1:4" x14ac:dyDescent="0.2">
      <c r="A55" s="86">
        <v>308299</v>
      </c>
      <c r="B55" s="87" t="s">
        <v>203</v>
      </c>
      <c r="C55" s="87" t="s">
        <v>151</v>
      </c>
      <c r="D55" s="88">
        <v>51701.66</v>
      </c>
    </row>
    <row r="56" spans="1:4" x14ac:dyDescent="0.2">
      <c r="A56" s="86">
        <v>308300</v>
      </c>
      <c r="B56" s="87" t="s">
        <v>204</v>
      </c>
      <c r="C56" s="87" t="s">
        <v>151</v>
      </c>
      <c r="D56" s="88">
        <v>55658.61</v>
      </c>
    </row>
    <row r="57" spans="1:4" x14ac:dyDescent="0.2">
      <c r="A57" s="86">
        <v>308301</v>
      </c>
      <c r="B57" s="87" t="s">
        <v>205</v>
      </c>
      <c r="C57" s="87" t="s">
        <v>151</v>
      </c>
      <c r="D57" s="88">
        <v>60038.77</v>
      </c>
    </row>
    <row r="58" spans="1:4" x14ac:dyDescent="0.2">
      <c r="A58" s="86">
        <v>308302</v>
      </c>
      <c r="B58" s="87" t="s">
        <v>206</v>
      </c>
      <c r="C58" s="87" t="s">
        <v>151</v>
      </c>
      <c r="D58" s="88">
        <v>71777.87</v>
      </c>
    </row>
    <row r="59" spans="1:4" x14ac:dyDescent="0.2">
      <c r="A59" s="86">
        <v>308303</v>
      </c>
      <c r="B59" s="87" t="s">
        <v>207</v>
      </c>
      <c r="C59" s="87" t="s">
        <v>151</v>
      </c>
      <c r="D59" s="88">
        <v>78760.61</v>
      </c>
    </row>
    <row r="60" spans="1:4" x14ac:dyDescent="0.2">
      <c r="A60" s="86">
        <v>308304</v>
      </c>
      <c r="B60" s="87" t="s">
        <v>208</v>
      </c>
      <c r="C60" s="87" t="s">
        <v>151</v>
      </c>
      <c r="D60" s="88">
        <v>83044.850000000006</v>
      </c>
    </row>
    <row r="61" spans="1:4" x14ac:dyDescent="0.2">
      <c r="A61" s="86">
        <v>308305</v>
      </c>
      <c r="B61" s="87" t="s">
        <v>209</v>
      </c>
      <c r="C61" s="87" t="s">
        <v>151</v>
      </c>
      <c r="D61" s="88">
        <v>88183.14</v>
      </c>
    </row>
    <row r="62" spans="1:4" x14ac:dyDescent="0.2">
      <c r="A62" s="86">
        <v>308269</v>
      </c>
      <c r="B62" s="87" t="s">
        <v>210</v>
      </c>
      <c r="C62" s="87" t="s">
        <v>151</v>
      </c>
      <c r="D62" s="88">
        <v>9139.94</v>
      </c>
    </row>
    <row r="63" spans="1:4" x14ac:dyDescent="0.2">
      <c r="A63" s="86">
        <v>308270</v>
      </c>
      <c r="B63" s="87" t="s">
        <v>211</v>
      </c>
      <c r="C63" s="87" t="s">
        <v>151</v>
      </c>
      <c r="D63" s="88">
        <v>12784.31</v>
      </c>
    </row>
    <row r="64" spans="1:4" x14ac:dyDescent="0.2">
      <c r="A64" s="86">
        <v>308287</v>
      </c>
      <c r="B64" s="87" t="s">
        <v>212</v>
      </c>
      <c r="C64" s="87" t="s">
        <v>151</v>
      </c>
      <c r="D64" s="88">
        <v>92748.46</v>
      </c>
    </row>
    <row r="65" spans="1:4" x14ac:dyDescent="0.2">
      <c r="A65" s="86">
        <v>308271</v>
      </c>
      <c r="B65" s="87" t="s">
        <v>213</v>
      </c>
      <c r="C65" s="87" t="s">
        <v>151</v>
      </c>
      <c r="D65" s="88">
        <v>16030.62</v>
      </c>
    </row>
    <row r="66" spans="1:4" x14ac:dyDescent="0.2">
      <c r="A66" s="86">
        <v>308272</v>
      </c>
      <c r="B66" s="87" t="s">
        <v>214</v>
      </c>
      <c r="C66" s="87" t="s">
        <v>151</v>
      </c>
      <c r="D66" s="88">
        <v>18539.96</v>
      </c>
    </row>
    <row r="67" spans="1:4" x14ac:dyDescent="0.2">
      <c r="A67" s="86">
        <v>308273</v>
      </c>
      <c r="B67" s="87" t="s">
        <v>215</v>
      </c>
      <c r="C67" s="87" t="s">
        <v>151</v>
      </c>
      <c r="D67" s="88">
        <v>22728.95</v>
      </c>
    </row>
    <row r="68" spans="1:4" x14ac:dyDescent="0.2">
      <c r="A68" s="86">
        <v>308274</v>
      </c>
      <c r="B68" s="87" t="s">
        <v>216</v>
      </c>
      <c r="C68" s="87" t="s">
        <v>151</v>
      </c>
      <c r="D68" s="88">
        <v>26183.81</v>
      </c>
    </row>
    <row r="69" spans="1:4" x14ac:dyDescent="0.2">
      <c r="A69" s="86">
        <v>308275</v>
      </c>
      <c r="B69" s="87" t="s">
        <v>217</v>
      </c>
      <c r="C69" s="87" t="s">
        <v>151</v>
      </c>
      <c r="D69" s="88">
        <v>30742.65</v>
      </c>
    </row>
    <row r="70" spans="1:4" x14ac:dyDescent="0.2">
      <c r="A70" s="86">
        <v>308276</v>
      </c>
      <c r="B70" s="87" t="s">
        <v>218</v>
      </c>
      <c r="C70" s="87" t="s">
        <v>151</v>
      </c>
      <c r="D70" s="88">
        <v>41243.089999999997</v>
      </c>
    </row>
    <row r="71" spans="1:4" x14ac:dyDescent="0.2">
      <c r="A71" s="86">
        <v>308277</v>
      </c>
      <c r="B71" s="87" t="s">
        <v>219</v>
      </c>
      <c r="C71" s="87" t="s">
        <v>151</v>
      </c>
      <c r="D71" s="88">
        <v>45656.94</v>
      </c>
    </row>
    <row r="72" spans="1:4" x14ac:dyDescent="0.2">
      <c r="A72" s="86">
        <v>308278</v>
      </c>
      <c r="B72" s="87" t="s">
        <v>220</v>
      </c>
      <c r="C72" s="87" t="s">
        <v>151</v>
      </c>
      <c r="D72" s="88">
        <v>49515.519999999997</v>
      </c>
    </row>
    <row r="73" spans="1:4" x14ac:dyDescent="0.2">
      <c r="A73" s="86">
        <v>308279</v>
      </c>
      <c r="B73" s="87" t="s">
        <v>221</v>
      </c>
      <c r="C73" s="87" t="s">
        <v>151</v>
      </c>
      <c r="D73" s="88">
        <v>52408.85</v>
      </c>
    </row>
    <row r="74" spans="1:4" x14ac:dyDescent="0.2">
      <c r="A74" s="86">
        <v>308280</v>
      </c>
      <c r="B74" s="87" t="s">
        <v>222</v>
      </c>
      <c r="C74" s="87" t="s">
        <v>151</v>
      </c>
      <c r="D74" s="88">
        <v>59400.02</v>
      </c>
    </row>
    <row r="75" spans="1:4" x14ac:dyDescent="0.2">
      <c r="A75" s="86">
        <v>308281</v>
      </c>
      <c r="B75" s="87" t="s">
        <v>223</v>
      </c>
      <c r="C75" s="87" t="s">
        <v>151</v>
      </c>
      <c r="D75" s="88">
        <v>63793.72</v>
      </c>
    </row>
    <row r="76" spans="1:4" x14ac:dyDescent="0.2">
      <c r="A76" s="86">
        <v>308282</v>
      </c>
      <c r="B76" s="87" t="s">
        <v>224</v>
      </c>
      <c r="C76" s="87" t="s">
        <v>151</v>
      </c>
      <c r="D76" s="88">
        <v>68528.86</v>
      </c>
    </row>
    <row r="77" spans="1:4" x14ac:dyDescent="0.2">
      <c r="A77" s="86">
        <v>308283</v>
      </c>
      <c r="B77" s="87" t="s">
        <v>225</v>
      </c>
      <c r="C77" s="87" t="s">
        <v>151</v>
      </c>
      <c r="D77" s="88">
        <v>72817.210000000006</v>
      </c>
    </row>
    <row r="78" spans="1:4" x14ac:dyDescent="0.2">
      <c r="A78" s="86">
        <v>308284</v>
      </c>
      <c r="B78" s="87" t="s">
        <v>226</v>
      </c>
      <c r="C78" s="87" t="s">
        <v>151</v>
      </c>
      <c r="D78" s="88">
        <v>78625.98</v>
      </c>
    </row>
    <row r="79" spans="1:4" x14ac:dyDescent="0.2">
      <c r="A79" s="86">
        <v>308285</v>
      </c>
      <c r="B79" s="87" t="s">
        <v>227</v>
      </c>
      <c r="C79" s="87" t="s">
        <v>151</v>
      </c>
      <c r="D79" s="88">
        <v>83368.710000000006</v>
      </c>
    </row>
    <row r="80" spans="1:4" x14ac:dyDescent="0.2">
      <c r="A80" s="86">
        <v>308286</v>
      </c>
      <c r="B80" s="87" t="s">
        <v>228</v>
      </c>
      <c r="C80" s="87" t="s">
        <v>151</v>
      </c>
      <c r="D80" s="88">
        <v>88203.839999999997</v>
      </c>
    </row>
    <row r="81" spans="1:4" x14ac:dyDescent="0.2">
      <c r="A81" s="86">
        <v>307733</v>
      </c>
      <c r="B81" s="87" t="s">
        <v>229</v>
      </c>
      <c r="C81" s="87" t="s">
        <v>146</v>
      </c>
      <c r="D81" s="88">
        <v>354.54</v>
      </c>
    </row>
    <row r="82" spans="1:4" x14ac:dyDescent="0.2">
      <c r="A82" s="86">
        <v>307734</v>
      </c>
      <c r="B82" s="87" t="s">
        <v>230</v>
      </c>
      <c r="C82" s="87" t="s">
        <v>146</v>
      </c>
      <c r="D82" s="88">
        <v>521.46</v>
      </c>
    </row>
    <row r="83" spans="1:4" x14ac:dyDescent="0.2">
      <c r="A83" s="86">
        <v>307735</v>
      </c>
      <c r="B83" s="87" t="s">
        <v>231</v>
      </c>
      <c r="C83" s="87" t="s">
        <v>146</v>
      </c>
      <c r="D83" s="88">
        <v>879.29</v>
      </c>
    </row>
    <row r="84" spans="1:4" x14ac:dyDescent="0.2">
      <c r="A84" s="86">
        <v>307736</v>
      </c>
      <c r="B84" s="87" t="s">
        <v>232</v>
      </c>
      <c r="C84" s="87" t="s">
        <v>146</v>
      </c>
      <c r="D84" s="88">
        <v>1218.51</v>
      </c>
    </row>
    <row r="85" spans="1:4" x14ac:dyDescent="0.2">
      <c r="A85" s="86">
        <v>307737</v>
      </c>
      <c r="B85" s="87" t="s">
        <v>233</v>
      </c>
      <c r="C85" s="87" t="s">
        <v>146</v>
      </c>
      <c r="D85" s="88">
        <v>1479.9</v>
      </c>
    </row>
    <row r="86" spans="1:4" x14ac:dyDescent="0.2">
      <c r="A86" s="86">
        <v>307730</v>
      </c>
      <c r="B86" s="87" t="s">
        <v>234</v>
      </c>
      <c r="C86" s="87" t="s">
        <v>146</v>
      </c>
      <c r="D86" s="88">
        <v>0</v>
      </c>
    </row>
    <row r="87" spans="1:4" x14ac:dyDescent="0.2">
      <c r="A87" s="86">
        <v>307084</v>
      </c>
      <c r="B87" s="87" t="s">
        <v>235</v>
      </c>
      <c r="C87" s="87" t="s">
        <v>146</v>
      </c>
      <c r="D87" s="88">
        <v>29.78</v>
      </c>
    </row>
    <row r="88" spans="1:4" x14ac:dyDescent="0.2">
      <c r="A88" s="86">
        <v>407818</v>
      </c>
      <c r="B88" s="87" t="s">
        <v>236</v>
      </c>
      <c r="C88" s="87" t="s">
        <v>237</v>
      </c>
      <c r="D88" s="88">
        <v>11.29</v>
      </c>
    </row>
    <row r="89" spans="1:4" x14ac:dyDescent="0.2">
      <c r="A89" s="86">
        <v>407819</v>
      </c>
      <c r="B89" s="87" t="s">
        <v>238</v>
      </c>
      <c r="C89" s="87" t="s">
        <v>237</v>
      </c>
      <c r="D89" s="88">
        <v>11.49</v>
      </c>
    </row>
    <row r="90" spans="1:4" x14ac:dyDescent="0.2">
      <c r="A90" s="86">
        <v>407820</v>
      </c>
      <c r="B90" s="87" t="s">
        <v>239</v>
      </c>
      <c r="C90" s="87" t="s">
        <v>237</v>
      </c>
      <c r="D90" s="88">
        <v>12.53</v>
      </c>
    </row>
    <row r="91" spans="1:4" x14ac:dyDescent="0.2">
      <c r="A91" s="86">
        <v>407740</v>
      </c>
      <c r="B91" s="87" t="s">
        <v>240</v>
      </c>
      <c r="C91" s="87" t="s">
        <v>237</v>
      </c>
      <c r="D91" s="88">
        <v>14.23</v>
      </c>
    </row>
    <row r="92" spans="1:4" x14ac:dyDescent="0.2">
      <c r="A92" s="86">
        <v>408037</v>
      </c>
      <c r="B92" s="87" t="s">
        <v>241</v>
      </c>
      <c r="C92" s="87" t="s">
        <v>151</v>
      </c>
      <c r="D92" s="88">
        <v>19.98</v>
      </c>
    </row>
    <row r="93" spans="1:4" x14ac:dyDescent="0.2">
      <c r="A93" s="86">
        <v>408038</v>
      </c>
      <c r="B93" s="87" t="s">
        <v>242</v>
      </c>
      <c r="C93" s="87" t="s">
        <v>151</v>
      </c>
      <c r="D93" s="88">
        <v>32.08</v>
      </c>
    </row>
    <row r="94" spans="1:4" x14ac:dyDescent="0.2">
      <c r="A94" s="86">
        <v>408039</v>
      </c>
      <c r="B94" s="87" t="s">
        <v>243</v>
      </c>
      <c r="C94" s="87" t="s">
        <v>151</v>
      </c>
      <c r="D94" s="88">
        <v>42.14</v>
      </c>
    </row>
    <row r="95" spans="1:4" x14ac:dyDescent="0.2">
      <c r="A95" s="86">
        <v>408041</v>
      </c>
      <c r="B95" s="87" t="s">
        <v>244</v>
      </c>
      <c r="C95" s="87" t="s">
        <v>151</v>
      </c>
      <c r="D95" s="88">
        <v>57.77</v>
      </c>
    </row>
    <row r="96" spans="1:4" x14ac:dyDescent="0.2">
      <c r="A96" s="86">
        <v>408042</v>
      </c>
      <c r="B96" s="87" t="s">
        <v>245</v>
      </c>
      <c r="C96" s="87" t="s">
        <v>151</v>
      </c>
      <c r="D96" s="88">
        <v>82.66</v>
      </c>
    </row>
    <row r="97" spans="1:4" x14ac:dyDescent="0.2">
      <c r="A97" s="86">
        <v>408031</v>
      </c>
      <c r="B97" s="87" t="s">
        <v>246</v>
      </c>
      <c r="C97" s="87" t="s">
        <v>151</v>
      </c>
      <c r="D97" s="88">
        <v>20.350000000000001</v>
      </c>
    </row>
    <row r="98" spans="1:4" x14ac:dyDescent="0.2">
      <c r="A98" s="86">
        <v>408032</v>
      </c>
      <c r="B98" s="87" t="s">
        <v>247</v>
      </c>
      <c r="C98" s="87" t="s">
        <v>151</v>
      </c>
      <c r="D98" s="88">
        <v>27.59</v>
      </c>
    </row>
    <row r="99" spans="1:4" x14ac:dyDescent="0.2">
      <c r="A99" s="86">
        <v>408033</v>
      </c>
      <c r="B99" s="87" t="s">
        <v>248</v>
      </c>
      <c r="C99" s="87" t="s">
        <v>151</v>
      </c>
      <c r="D99" s="88">
        <v>37.5</v>
      </c>
    </row>
    <row r="100" spans="1:4" x14ac:dyDescent="0.2">
      <c r="A100" s="86">
        <v>408035</v>
      </c>
      <c r="B100" s="87" t="s">
        <v>249</v>
      </c>
      <c r="C100" s="87" t="s">
        <v>151</v>
      </c>
      <c r="D100" s="88">
        <v>72.62</v>
      </c>
    </row>
    <row r="101" spans="1:4" x14ac:dyDescent="0.2">
      <c r="A101" s="86">
        <v>408036</v>
      </c>
      <c r="B101" s="87" t="s">
        <v>250</v>
      </c>
      <c r="C101" s="87" t="s">
        <v>151</v>
      </c>
      <c r="D101" s="88">
        <v>140.62</v>
      </c>
    </row>
    <row r="102" spans="1:4" x14ac:dyDescent="0.2">
      <c r="A102" s="86">
        <v>408067</v>
      </c>
      <c r="B102" s="87" t="s">
        <v>251</v>
      </c>
      <c r="C102" s="87" t="s">
        <v>237</v>
      </c>
      <c r="D102" s="88">
        <v>10.64</v>
      </c>
    </row>
    <row r="103" spans="1:4" x14ac:dyDescent="0.2">
      <c r="A103" s="86">
        <v>407743</v>
      </c>
      <c r="B103" s="87" t="s">
        <v>252</v>
      </c>
      <c r="C103" s="87" t="s">
        <v>237</v>
      </c>
      <c r="D103" s="88">
        <v>11.74</v>
      </c>
    </row>
    <row r="104" spans="1:4" x14ac:dyDescent="0.2">
      <c r="A104" s="86">
        <v>607137</v>
      </c>
      <c r="B104" s="87" t="s">
        <v>253</v>
      </c>
      <c r="C104" s="87" t="s">
        <v>146</v>
      </c>
      <c r="D104" s="88">
        <v>60091.07</v>
      </c>
    </row>
    <row r="105" spans="1:4" x14ac:dyDescent="0.2">
      <c r="A105" s="86">
        <v>606785</v>
      </c>
      <c r="B105" s="87" t="s">
        <v>254</v>
      </c>
      <c r="C105" s="87" t="s">
        <v>146</v>
      </c>
      <c r="D105" s="88">
        <v>59485.15</v>
      </c>
    </row>
    <row r="106" spans="1:4" x14ac:dyDescent="0.2">
      <c r="A106" s="86">
        <v>607139</v>
      </c>
      <c r="B106" s="87" t="s">
        <v>255</v>
      </c>
      <c r="C106" s="87" t="s">
        <v>146</v>
      </c>
      <c r="D106" s="88">
        <v>60894.080000000002</v>
      </c>
    </row>
    <row r="107" spans="1:4" x14ac:dyDescent="0.2">
      <c r="A107" s="86">
        <v>606787</v>
      </c>
      <c r="B107" s="87" t="s">
        <v>256</v>
      </c>
      <c r="C107" s="87" t="s">
        <v>146</v>
      </c>
      <c r="D107" s="88">
        <v>59984.21</v>
      </c>
    </row>
    <row r="108" spans="1:4" x14ac:dyDescent="0.2">
      <c r="A108" s="86">
        <v>607140</v>
      </c>
      <c r="B108" s="87" t="s">
        <v>257</v>
      </c>
      <c r="C108" s="87" t="s">
        <v>146</v>
      </c>
      <c r="D108" s="88">
        <v>55632.93</v>
      </c>
    </row>
    <row r="109" spans="1:4" x14ac:dyDescent="0.2">
      <c r="A109" s="86">
        <v>606788</v>
      </c>
      <c r="B109" s="87" t="s">
        <v>258</v>
      </c>
      <c r="C109" s="87" t="s">
        <v>146</v>
      </c>
      <c r="D109" s="88">
        <v>55390.3</v>
      </c>
    </row>
    <row r="110" spans="1:4" x14ac:dyDescent="0.2">
      <c r="A110" s="86">
        <v>607141</v>
      </c>
      <c r="B110" s="87" t="s">
        <v>259</v>
      </c>
      <c r="C110" s="87" t="s">
        <v>146</v>
      </c>
      <c r="D110" s="88">
        <v>61969.84</v>
      </c>
    </row>
    <row r="111" spans="1:4" x14ac:dyDescent="0.2">
      <c r="A111" s="86">
        <v>606789</v>
      </c>
      <c r="B111" s="87" t="s">
        <v>260</v>
      </c>
      <c r="C111" s="87" t="s">
        <v>146</v>
      </c>
      <c r="D111" s="88">
        <v>61340.12</v>
      </c>
    </row>
    <row r="112" spans="1:4" x14ac:dyDescent="0.2">
      <c r="A112" s="86">
        <v>607144</v>
      </c>
      <c r="B112" s="87" t="s">
        <v>261</v>
      </c>
      <c r="C112" s="87" t="s">
        <v>146</v>
      </c>
      <c r="D112" s="88">
        <v>72726.53</v>
      </c>
    </row>
    <row r="113" spans="1:4" x14ac:dyDescent="0.2">
      <c r="A113" s="86">
        <v>606792</v>
      </c>
      <c r="B113" s="87" t="s">
        <v>262</v>
      </c>
      <c r="C113" s="87" t="s">
        <v>146</v>
      </c>
      <c r="D113" s="88">
        <v>72151.360000000001</v>
      </c>
    </row>
    <row r="114" spans="1:4" x14ac:dyDescent="0.2">
      <c r="A114" s="86">
        <v>607142</v>
      </c>
      <c r="B114" s="87" t="s">
        <v>263</v>
      </c>
      <c r="C114" s="87" t="s">
        <v>146</v>
      </c>
      <c r="D114" s="88">
        <v>64998.87</v>
      </c>
    </row>
    <row r="115" spans="1:4" x14ac:dyDescent="0.2">
      <c r="A115" s="86">
        <v>606790</v>
      </c>
      <c r="B115" s="87" t="s">
        <v>264</v>
      </c>
      <c r="C115" s="87" t="s">
        <v>146</v>
      </c>
      <c r="D115" s="88">
        <v>64321.55</v>
      </c>
    </row>
    <row r="116" spans="1:4" x14ac:dyDescent="0.2">
      <c r="A116" s="86">
        <v>607145</v>
      </c>
      <c r="B116" s="87" t="s">
        <v>265</v>
      </c>
      <c r="C116" s="87" t="s">
        <v>146</v>
      </c>
      <c r="D116" s="88">
        <v>80280.399999999994</v>
      </c>
    </row>
    <row r="117" spans="1:4" x14ac:dyDescent="0.2">
      <c r="A117" s="86">
        <v>606793</v>
      </c>
      <c r="B117" s="87" t="s">
        <v>266</v>
      </c>
      <c r="C117" s="87" t="s">
        <v>146</v>
      </c>
      <c r="D117" s="88">
        <v>79637.119999999995</v>
      </c>
    </row>
    <row r="118" spans="1:4" x14ac:dyDescent="0.2">
      <c r="A118" s="86">
        <v>607146</v>
      </c>
      <c r="B118" s="87" t="s">
        <v>267</v>
      </c>
      <c r="C118" s="87" t="s">
        <v>146</v>
      </c>
      <c r="D118" s="88">
        <v>83729.649999999994</v>
      </c>
    </row>
    <row r="119" spans="1:4" x14ac:dyDescent="0.2">
      <c r="A119" s="86">
        <v>606794</v>
      </c>
      <c r="B119" s="87" t="s">
        <v>268</v>
      </c>
      <c r="C119" s="87" t="s">
        <v>146</v>
      </c>
      <c r="D119" s="88">
        <v>83031.47</v>
      </c>
    </row>
    <row r="120" spans="1:4" x14ac:dyDescent="0.2">
      <c r="A120" s="86">
        <v>607143</v>
      </c>
      <c r="B120" s="87" t="s">
        <v>269</v>
      </c>
      <c r="C120" s="87" t="s">
        <v>146</v>
      </c>
      <c r="D120" s="88">
        <v>70195.88</v>
      </c>
    </row>
    <row r="121" spans="1:4" x14ac:dyDescent="0.2">
      <c r="A121" s="86">
        <v>606791</v>
      </c>
      <c r="B121" s="87" t="s">
        <v>270</v>
      </c>
      <c r="C121" s="87" t="s">
        <v>146</v>
      </c>
      <c r="D121" s="88">
        <v>69416.09</v>
      </c>
    </row>
    <row r="122" spans="1:4" x14ac:dyDescent="0.2">
      <c r="A122" s="86">
        <v>607147</v>
      </c>
      <c r="B122" s="87" t="s">
        <v>271</v>
      </c>
      <c r="C122" s="87" t="s">
        <v>146</v>
      </c>
      <c r="D122" s="88">
        <v>90308.76</v>
      </c>
    </row>
    <row r="123" spans="1:4" x14ac:dyDescent="0.2">
      <c r="A123" s="86">
        <v>606795</v>
      </c>
      <c r="B123" s="87" t="s">
        <v>272</v>
      </c>
      <c r="C123" s="87" t="s">
        <v>146</v>
      </c>
      <c r="D123" s="88">
        <v>89504.23</v>
      </c>
    </row>
    <row r="124" spans="1:4" x14ac:dyDescent="0.2">
      <c r="A124" s="86">
        <v>607112</v>
      </c>
      <c r="B124" s="87" t="s">
        <v>273</v>
      </c>
      <c r="C124" s="87" t="s">
        <v>146</v>
      </c>
      <c r="D124" s="88">
        <v>29381.94</v>
      </c>
    </row>
    <row r="125" spans="1:4" x14ac:dyDescent="0.2">
      <c r="A125" s="86">
        <v>606760</v>
      </c>
      <c r="B125" s="87" t="s">
        <v>274</v>
      </c>
      <c r="C125" s="87" t="s">
        <v>146</v>
      </c>
      <c r="D125" s="88">
        <v>29171.05</v>
      </c>
    </row>
    <row r="126" spans="1:4" x14ac:dyDescent="0.2">
      <c r="A126" s="86">
        <v>607113</v>
      </c>
      <c r="B126" s="87" t="s">
        <v>275</v>
      </c>
      <c r="C126" s="87" t="s">
        <v>146</v>
      </c>
      <c r="D126" s="88">
        <v>34520.15</v>
      </c>
    </row>
    <row r="127" spans="1:4" x14ac:dyDescent="0.2">
      <c r="A127" s="86">
        <v>606761</v>
      </c>
      <c r="B127" s="87" t="s">
        <v>276</v>
      </c>
      <c r="C127" s="87" t="s">
        <v>146</v>
      </c>
      <c r="D127" s="88">
        <v>34277.730000000003</v>
      </c>
    </row>
    <row r="128" spans="1:4" x14ac:dyDescent="0.2">
      <c r="A128" s="86">
        <v>606762</v>
      </c>
      <c r="B128" s="87" t="s">
        <v>277</v>
      </c>
      <c r="C128" s="87" t="s">
        <v>146</v>
      </c>
      <c r="D128" s="88">
        <v>33932.050000000003</v>
      </c>
    </row>
    <row r="129" spans="1:4" x14ac:dyDescent="0.2">
      <c r="A129" s="86">
        <v>607114</v>
      </c>
      <c r="B129" s="87" t="s">
        <v>278</v>
      </c>
      <c r="C129" s="87" t="s">
        <v>146</v>
      </c>
      <c r="D129" s="88">
        <v>34179.050000000003</v>
      </c>
    </row>
    <row r="130" spans="1:4" x14ac:dyDescent="0.2">
      <c r="A130" s="86">
        <v>607116</v>
      </c>
      <c r="B130" s="87" t="s">
        <v>279</v>
      </c>
      <c r="C130" s="87" t="s">
        <v>146</v>
      </c>
      <c r="D130" s="88">
        <v>36215.699999999997</v>
      </c>
    </row>
    <row r="131" spans="1:4" x14ac:dyDescent="0.2">
      <c r="A131" s="86">
        <v>606764</v>
      </c>
      <c r="B131" s="87" t="s">
        <v>280</v>
      </c>
      <c r="C131" s="87" t="s">
        <v>146</v>
      </c>
      <c r="D131" s="88">
        <v>35958.300000000003</v>
      </c>
    </row>
    <row r="132" spans="1:4" x14ac:dyDescent="0.2">
      <c r="A132" s="86">
        <v>607115</v>
      </c>
      <c r="B132" s="87" t="s">
        <v>281</v>
      </c>
      <c r="C132" s="87" t="s">
        <v>146</v>
      </c>
      <c r="D132" s="88">
        <v>41114.370000000003</v>
      </c>
    </row>
    <row r="133" spans="1:4" x14ac:dyDescent="0.2">
      <c r="A133" s="86">
        <v>606763</v>
      </c>
      <c r="B133" s="87" t="s">
        <v>282</v>
      </c>
      <c r="C133" s="87" t="s">
        <v>146</v>
      </c>
      <c r="D133" s="88">
        <v>40804.699999999997</v>
      </c>
    </row>
    <row r="134" spans="1:4" x14ac:dyDescent="0.2">
      <c r="A134" s="86">
        <v>607117</v>
      </c>
      <c r="B134" s="87" t="s">
        <v>283</v>
      </c>
      <c r="C134" s="87" t="s">
        <v>146</v>
      </c>
      <c r="D134" s="88">
        <v>41105.949999999997</v>
      </c>
    </row>
    <row r="135" spans="1:4" x14ac:dyDescent="0.2">
      <c r="A135" s="86">
        <v>606765</v>
      </c>
      <c r="B135" s="87" t="s">
        <v>284</v>
      </c>
      <c r="C135" s="87" t="s">
        <v>146</v>
      </c>
      <c r="D135" s="88">
        <v>40804.79</v>
      </c>
    </row>
    <row r="136" spans="1:4" x14ac:dyDescent="0.2">
      <c r="A136" s="86">
        <v>607118</v>
      </c>
      <c r="B136" s="87" t="s">
        <v>285</v>
      </c>
      <c r="C136" s="87" t="s">
        <v>146</v>
      </c>
      <c r="D136" s="88">
        <v>36851.86</v>
      </c>
    </row>
    <row r="137" spans="1:4" x14ac:dyDescent="0.2">
      <c r="A137" s="86">
        <v>606766</v>
      </c>
      <c r="B137" s="87" t="s">
        <v>286</v>
      </c>
      <c r="C137" s="87" t="s">
        <v>146</v>
      </c>
      <c r="D137" s="88">
        <v>36586.129999999997</v>
      </c>
    </row>
    <row r="138" spans="1:4" x14ac:dyDescent="0.2">
      <c r="A138" s="86">
        <v>607120</v>
      </c>
      <c r="B138" s="87" t="s">
        <v>287</v>
      </c>
      <c r="C138" s="87" t="s">
        <v>146</v>
      </c>
      <c r="D138" s="88">
        <v>37524.07</v>
      </c>
    </row>
    <row r="139" spans="1:4" x14ac:dyDescent="0.2">
      <c r="A139" s="86">
        <v>606768</v>
      </c>
      <c r="B139" s="87" t="s">
        <v>288</v>
      </c>
      <c r="C139" s="87" t="s">
        <v>146</v>
      </c>
      <c r="D139" s="88">
        <v>37244.239999999998</v>
      </c>
    </row>
    <row r="140" spans="1:4" x14ac:dyDescent="0.2">
      <c r="A140" s="86">
        <v>607119</v>
      </c>
      <c r="B140" s="87" t="s">
        <v>289</v>
      </c>
      <c r="C140" s="87" t="s">
        <v>146</v>
      </c>
      <c r="D140" s="88">
        <v>43114.96</v>
      </c>
    </row>
    <row r="141" spans="1:4" x14ac:dyDescent="0.2">
      <c r="A141" s="86">
        <v>606767</v>
      </c>
      <c r="B141" s="87" t="s">
        <v>290</v>
      </c>
      <c r="C141" s="87" t="s">
        <v>146</v>
      </c>
      <c r="D141" s="88">
        <v>42773.7</v>
      </c>
    </row>
    <row r="142" spans="1:4" x14ac:dyDescent="0.2">
      <c r="A142" s="86">
        <v>607121</v>
      </c>
      <c r="B142" s="87" t="s">
        <v>291</v>
      </c>
      <c r="C142" s="87" t="s">
        <v>146</v>
      </c>
      <c r="D142" s="88">
        <v>40625.760000000002</v>
      </c>
    </row>
    <row r="143" spans="1:4" x14ac:dyDescent="0.2">
      <c r="A143" s="86">
        <v>606769</v>
      </c>
      <c r="B143" s="87" t="s">
        <v>292</v>
      </c>
      <c r="C143" s="87" t="s">
        <v>146</v>
      </c>
      <c r="D143" s="88">
        <v>40306.720000000001</v>
      </c>
    </row>
    <row r="144" spans="1:4" x14ac:dyDescent="0.2">
      <c r="A144" s="86">
        <v>607123</v>
      </c>
      <c r="B144" s="87" t="s">
        <v>293</v>
      </c>
      <c r="C144" s="87" t="s">
        <v>146</v>
      </c>
      <c r="D144" s="88">
        <v>40084.06</v>
      </c>
    </row>
    <row r="145" spans="1:4" x14ac:dyDescent="0.2">
      <c r="A145" s="86">
        <v>606771</v>
      </c>
      <c r="B145" s="87" t="s">
        <v>294</v>
      </c>
      <c r="C145" s="87" t="s">
        <v>146</v>
      </c>
      <c r="D145" s="88">
        <v>39766.21</v>
      </c>
    </row>
    <row r="146" spans="1:4" x14ac:dyDescent="0.2">
      <c r="A146" s="86">
        <v>607122</v>
      </c>
      <c r="B146" s="87" t="s">
        <v>295</v>
      </c>
      <c r="C146" s="87" t="s">
        <v>146</v>
      </c>
      <c r="D146" s="88">
        <v>44456.53</v>
      </c>
    </row>
    <row r="147" spans="1:4" x14ac:dyDescent="0.2">
      <c r="A147" s="86">
        <v>606770</v>
      </c>
      <c r="B147" s="87" t="s">
        <v>296</v>
      </c>
      <c r="C147" s="87" t="s">
        <v>146</v>
      </c>
      <c r="D147" s="88">
        <v>44089.97</v>
      </c>
    </row>
    <row r="148" spans="1:4" x14ac:dyDescent="0.2">
      <c r="A148" s="86">
        <v>607125</v>
      </c>
      <c r="B148" s="87" t="s">
        <v>297</v>
      </c>
      <c r="C148" s="87" t="s">
        <v>146</v>
      </c>
      <c r="D148" s="88">
        <v>41435.85</v>
      </c>
    </row>
    <row r="149" spans="1:4" x14ac:dyDescent="0.2">
      <c r="A149" s="86">
        <v>606773</v>
      </c>
      <c r="B149" s="87" t="s">
        <v>298</v>
      </c>
      <c r="C149" s="87" t="s">
        <v>146</v>
      </c>
      <c r="D149" s="88">
        <v>41101.42</v>
      </c>
    </row>
    <row r="150" spans="1:4" x14ac:dyDescent="0.2">
      <c r="A150" s="86">
        <v>607124</v>
      </c>
      <c r="B150" s="87" t="s">
        <v>299</v>
      </c>
      <c r="C150" s="87" t="s">
        <v>146</v>
      </c>
      <c r="D150" s="88">
        <v>45122.18</v>
      </c>
    </row>
    <row r="151" spans="1:4" x14ac:dyDescent="0.2">
      <c r="A151" s="86">
        <v>606772</v>
      </c>
      <c r="B151" s="87" t="s">
        <v>300</v>
      </c>
      <c r="C151" s="87" t="s">
        <v>146</v>
      </c>
      <c r="D151" s="88">
        <v>44743.88</v>
      </c>
    </row>
    <row r="152" spans="1:4" x14ac:dyDescent="0.2">
      <c r="A152" s="86">
        <v>607126</v>
      </c>
      <c r="B152" s="87" t="s">
        <v>301</v>
      </c>
      <c r="C152" s="87" t="s">
        <v>146</v>
      </c>
      <c r="D152" s="88">
        <v>46375.63</v>
      </c>
    </row>
    <row r="153" spans="1:4" x14ac:dyDescent="0.2">
      <c r="A153" s="86">
        <v>606774</v>
      </c>
      <c r="B153" s="87" t="s">
        <v>302</v>
      </c>
      <c r="C153" s="87" t="s">
        <v>146</v>
      </c>
      <c r="D153" s="88">
        <v>45979.12</v>
      </c>
    </row>
    <row r="154" spans="1:4" x14ac:dyDescent="0.2">
      <c r="A154" s="86">
        <v>607127</v>
      </c>
      <c r="B154" s="87" t="s">
        <v>303</v>
      </c>
      <c r="C154" s="87" t="s">
        <v>146</v>
      </c>
      <c r="D154" s="88">
        <v>42713.760000000002</v>
      </c>
    </row>
    <row r="155" spans="1:4" x14ac:dyDescent="0.2">
      <c r="A155" s="86">
        <v>606775</v>
      </c>
      <c r="B155" s="87" t="s">
        <v>304</v>
      </c>
      <c r="C155" s="87" t="s">
        <v>146</v>
      </c>
      <c r="D155" s="88">
        <v>42359.24</v>
      </c>
    </row>
    <row r="156" spans="1:4" x14ac:dyDescent="0.2">
      <c r="A156" s="86">
        <v>607129</v>
      </c>
      <c r="B156" s="87" t="s">
        <v>305</v>
      </c>
      <c r="C156" s="87" t="s">
        <v>146</v>
      </c>
      <c r="D156" s="88">
        <v>44692.75</v>
      </c>
    </row>
    <row r="157" spans="1:4" x14ac:dyDescent="0.2">
      <c r="A157" s="86">
        <v>606777</v>
      </c>
      <c r="B157" s="87" t="s">
        <v>306</v>
      </c>
      <c r="C157" s="87" t="s">
        <v>146</v>
      </c>
      <c r="D157" s="88">
        <v>44304.5</v>
      </c>
    </row>
    <row r="158" spans="1:4" x14ac:dyDescent="0.2">
      <c r="A158" s="86">
        <v>607128</v>
      </c>
      <c r="B158" s="87" t="s">
        <v>307</v>
      </c>
      <c r="C158" s="87" t="s">
        <v>146</v>
      </c>
      <c r="D158" s="88">
        <v>49129.43</v>
      </c>
    </row>
    <row r="159" spans="1:4" x14ac:dyDescent="0.2">
      <c r="A159" s="86">
        <v>606776</v>
      </c>
      <c r="B159" s="87" t="s">
        <v>308</v>
      </c>
      <c r="C159" s="87" t="s">
        <v>146</v>
      </c>
      <c r="D159" s="88">
        <v>48675.78</v>
      </c>
    </row>
    <row r="160" spans="1:4" x14ac:dyDescent="0.2">
      <c r="A160" s="86">
        <v>607130</v>
      </c>
      <c r="B160" s="87" t="s">
        <v>309</v>
      </c>
      <c r="C160" s="87" t="s">
        <v>146</v>
      </c>
      <c r="D160" s="88">
        <v>52351.49</v>
      </c>
    </row>
    <row r="161" spans="1:4" x14ac:dyDescent="0.2">
      <c r="A161" s="86">
        <v>606778</v>
      </c>
      <c r="B161" s="87" t="s">
        <v>310</v>
      </c>
      <c r="C161" s="87" t="s">
        <v>146</v>
      </c>
      <c r="D161" s="88">
        <v>51852.86</v>
      </c>
    </row>
    <row r="162" spans="1:4" x14ac:dyDescent="0.2">
      <c r="A162" s="86">
        <v>607131</v>
      </c>
      <c r="B162" s="87" t="s">
        <v>311</v>
      </c>
      <c r="C162" s="87" t="s">
        <v>146</v>
      </c>
      <c r="D162" s="88">
        <v>49139.99</v>
      </c>
    </row>
    <row r="163" spans="1:4" x14ac:dyDescent="0.2">
      <c r="A163" s="86">
        <v>606779</v>
      </c>
      <c r="B163" s="87" t="s">
        <v>312</v>
      </c>
      <c r="C163" s="87" t="s">
        <v>146</v>
      </c>
      <c r="D163" s="88">
        <v>48698.87</v>
      </c>
    </row>
    <row r="164" spans="1:4" x14ac:dyDescent="0.2">
      <c r="A164" s="86">
        <v>607133</v>
      </c>
      <c r="B164" s="87" t="s">
        <v>313</v>
      </c>
      <c r="C164" s="87" t="s">
        <v>146</v>
      </c>
      <c r="D164" s="88">
        <v>49881.31</v>
      </c>
    </row>
    <row r="165" spans="1:4" x14ac:dyDescent="0.2">
      <c r="A165" s="86">
        <v>606781</v>
      </c>
      <c r="B165" s="87" t="s">
        <v>314</v>
      </c>
      <c r="C165" s="87" t="s">
        <v>146</v>
      </c>
      <c r="D165" s="88">
        <v>49426.92</v>
      </c>
    </row>
    <row r="166" spans="1:4" x14ac:dyDescent="0.2">
      <c r="A166" s="86">
        <v>607132</v>
      </c>
      <c r="B166" s="87" t="s">
        <v>315</v>
      </c>
      <c r="C166" s="87" t="s">
        <v>146</v>
      </c>
      <c r="D166" s="88">
        <v>54371.8</v>
      </c>
    </row>
    <row r="167" spans="1:4" x14ac:dyDescent="0.2">
      <c r="A167" s="86">
        <v>606780</v>
      </c>
      <c r="B167" s="87" t="s">
        <v>316</v>
      </c>
      <c r="C167" s="87" t="s">
        <v>146</v>
      </c>
      <c r="D167" s="88">
        <v>53838.22</v>
      </c>
    </row>
    <row r="168" spans="1:4" x14ac:dyDescent="0.2">
      <c r="A168" s="86">
        <v>607134</v>
      </c>
      <c r="B168" s="87" t="s">
        <v>317</v>
      </c>
      <c r="C168" s="87" t="s">
        <v>146</v>
      </c>
      <c r="D168" s="88">
        <v>53836.5</v>
      </c>
    </row>
    <row r="169" spans="1:4" x14ac:dyDescent="0.2">
      <c r="A169" s="86">
        <v>606782</v>
      </c>
      <c r="B169" s="87" t="s">
        <v>318</v>
      </c>
      <c r="C169" s="87" t="s">
        <v>146</v>
      </c>
      <c r="D169" s="88">
        <v>53315.11</v>
      </c>
    </row>
    <row r="170" spans="1:4" x14ac:dyDescent="0.2">
      <c r="A170" s="86">
        <v>607136</v>
      </c>
      <c r="B170" s="87" t="s">
        <v>319</v>
      </c>
      <c r="C170" s="87" t="s">
        <v>146</v>
      </c>
      <c r="D170" s="88">
        <v>53123.24</v>
      </c>
    </row>
    <row r="171" spans="1:4" x14ac:dyDescent="0.2">
      <c r="A171" s="86">
        <v>606784</v>
      </c>
      <c r="B171" s="87" t="s">
        <v>320</v>
      </c>
      <c r="C171" s="87" t="s">
        <v>146</v>
      </c>
      <c r="D171" s="88">
        <v>52618.51</v>
      </c>
    </row>
    <row r="172" spans="1:4" x14ac:dyDescent="0.2">
      <c r="A172" s="86">
        <v>607135</v>
      </c>
      <c r="B172" s="87" t="s">
        <v>321</v>
      </c>
      <c r="C172" s="87" t="s">
        <v>146</v>
      </c>
      <c r="D172" s="88">
        <v>59240.24</v>
      </c>
    </row>
    <row r="173" spans="1:4" x14ac:dyDescent="0.2">
      <c r="A173" s="86">
        <v>606783</v>
      </c>
      <c r="B173" s="87" t="s">
        <v>322</v>
      </c>
      <c r="C173" s="87" t="s">
        <v>146</v>
      </c>
      <c r="D173" s="88">
        <v>58655.12</v>
      </c>
    </row>
    <row r="174" spans="1:4" x14ac:dyDescent="0.2">
      <c r="A174" s="86">
        <v>607138</v>
      </c>
      <c r="B174" s="87" t="s">
        <v>323</v>
      </c>
      <c r="C174" s="87" t="s">
        <v>146</v>
      </c>
      <c r="D174" s="88">
        <v>54022.94</v>
      </c>
    </row>
    <row r="175" spans="1:4" x14ac:dyDescent="0.2">
      <c r="A175" s="86">
        <v>606786</v>
      </c>
      <c r="B175" s="87" t="s">
        <v>324</v>
      </c>
      <c r="C175" s="87" t="s">
        <v>146</v>
      </c>
      <c r="D175" s="88">
        <v>53485.26</v>
      </c>
    </row>
    <row r="176" spans="1:4" x14ac:dyDescent="0.2">
      <c r="A176" s="86">
        <v>606842</v>
      </c>
      <c r="B176" s="87" t="s">
        <v>325</v>
      </c>
      <c r="C176" s="87" t="s">
        <v>146</v>
      </c>
      <c r="D176" s="88">
        <v>67418.320000000007</v>
      </c>
    </row>
    <row r="177" spans="1:4" x14ac:dyDescent="0.2">
      <c r="A177" s="86">
        <v>606832</v>
      </c>
      <c r="B177" s="87" t="s">
        <v>326</v>
      </c>
      <c r="C177" s="87" t="s">
        <v>146</v>
      </c>
      <c r="D177" s="88">
        <v>67128.33</v>
      </c>
    </row>
    <row r="178" spans="1:4" x14ac:dyDescent="0.2">
      <c r="A178" s="86">
        <v>606843</v>
      </c>
      <c r="B178" s="87" t="s">
        <v>327</v>
      </c>
      <c r="C178" s="87" t="s">
        <v>146</v>
      </c>
      <c r="D178" s="88">
        <v>70050.33</v>
      </c>
    </row>
    <row r="179" spans="1:4" x14ac:dyDescent="0.2">
      <c r="A179" s="86">
        <v>606833</v>
      </c>
      <c r="B179" s="87" t="s">
        <v>328</v>
      </c>
      <c r="C179" s="87" t="s">
        <v>146</v>
      </c>
      <c r="D179" s="88">
        <v>69745.06</v>
      </c>
    </row>
    <row r="180" spans="1:4" x14ac:dyDescent="0.2">
      <c r="A180" s="86">
        <v>606845</v>
      </c>
      <c r="B180" s="87" t="s">
        <v>329</v>
      </c>
      <c r="C180" s="87" t="s">
        <v>146</v>
      </c>
      <c r="D180" s="88">
        <v>72642.77</v>
      </c>
    </row>
    <row r="181" spans="1:4" x14ac:dyDescent="0.2">
      <c r="A181" s="86">
        <v>606835</v>
      </c>
      <c r="B181" s="87" t="s">
        <v>330</v>
      </c>
      <c r="C181" s="87" t="s">
        <v>146</v>
      </c>
      <c r="D181" s="88">
        <v>72338.990000000005</v>
      </c>
    </row>
    <row r="182" spans="1:4" x14ac:dyDescent="0.2">
      <c r="A182" s="86">
        <v>606844</v>
      </c>
      <c r="B182" s="87" t="s">
        <v>331</v>
      </c>
      <c r="C182" s="87" t="s">
        <v>146</v>
      </c>
      <c r="D182" s="88">
        <v>71143.05</v>
      </c>
    </row>
    <row r="183" spans="1:4" x14ac:dyDescent="0.2">
      <c r="A183" s="86">
        <v>606834</v>
      </c>
      <c r="B183" s="87" t="s">
        <v>332</v>
      </c>
      <c r="C183" s="87" t="s">
        <v>146</v>
      </c>
      <c r="D183" s="88">
        <v>70830.25</v>
      </c>
    </row>
    <row r="184" spans="1:4" x14ac:dyDescent="0.2">
      <c r="A184" s="86">
        <v>606847</v>
      </c>
      <c r="B184" s="87" t="s">
        <v>333</v>
      </c>
      <c r="C184" s="87" t="s">
        <v>146</v>
      </c>
      <c r="D184" s="88">
        <v>75969.3</v>
      </c>
    </row>
    <row r="185" spans="1:4" x14ac:dyDescent="0.2">
      <c r="A185" s="86">
        <v>606837</v>
      </c>
      <c r="B185" s="87" t="s">
        <v>334</v>
      </c>
      <c r="C185" s="87" t="s">
        <v>146</v>
      </c>
      <c r="D185" s="88">
        <v>75626.559999999998</v>
      </c>
    </row>
    <row r="186" spans="1:4" x14ac:dyDescent="0.2">
      <c r="A186" s="86">
        <v>606846</v>
      </c>
      <c r="B186" s="87" t="s">
        <v>335</v>
      </c>
      <c r="C186" s="87" t="s">
        <v>146</v>
      </c>
      <c r="D186" s="88">
        <v>76641.81</v>
      </c>
    </row>
    <row r="187" spans="1:4" x14ac:dyDescent="0.2">
      <c r="A187" s="86">
        <v>606836</v>
      </c>
      <c r="B187" s="87" t="s">
        <v>336</v>
      </c>
      <c r="C187" s="87" t="s">
        <v>146</v>
      </c>
      <c r="D187" s="88">
        <v>76295.520000000004</v>
      </c>
    </row>
    <row r="188" spans="1:4" x14ac:dyDescent="0.2">
      <c r="A188" s="86">
        <v>606848</v>
      </c>
      <c r="B188" s="87" t="s">
        <v>337</v>
      </c>
      <c r="C188" s="87" t="s">
        <v>146</v>
      </c>
      <c r="D188" s="88">
        <v>76410.16</v>
      </c>
    </row>
    <row r="189" spans="1:4" x14ac:dyDescent="0.2">
      <c r="A189" s="86">
        <v>606838</v>
      </c>
      <c r="B189" s="87" t="s">
        <v>338</v>
      </c>
      <c r="C189" s="87" t="s">
        <v>146</v>
      </c>
      <c r="D189" s="88">
        <v>76049.649999999994</v>
      </c>
    </row>
    <row r="190" spans="1:4" x14ac:dyDescent="0.2">
      <c r="A190" s="86">
        <v>606849</v>
      </c>
      <c r="B190" s="87" t="s">
        <v>339</v>
      </c>
      <c r="C190" s="87" t="s">
        <v>146</v>
      </c>
      <c r="D190" s="88">
        <v>82913.460000000006</v>
      </c>
    </row>
    <row r="191" spans="1:4" x14ac:dyDescent="0.2">
      <c r="A191" s="86">
        <v>606839</v>
      </c>
      <c r="B191" s="87" t="s">
        <v>340</v>
      </c>
      <c r="C191" s="87" t="s">
        <v>146</v>
      </c>
      <c r="D191" s="88">
        <v>82562.48</v>
      </c>
    </row>
    <row r="192" spans="1:4" x14ac:dyDescent="0.2">
      <c r="A192" s="86">
        <v>606850</v>
      </c>
      <c r="B192" s="87" t="s">
        <v>341</v>
      </c>
      <c r="C192" s="87" t="s">
        <v>146</v>
      </c>
      <c r="D192" s="88">
        <v>83600.37</v>
      </c>
    </row>
    <row r="193" spans="1:4" x14ac:dyDescent="0.2">
      <c r="A193" s="86">
        <v>606840</v>
      </c>
      <c r="B193" s="87" t="s">
        <v>342</v>
      </c>
      <c r="C193" s="87" t="s">
        <v>146</v>
      </c>
      <c r="D193" s="88">
        <v>83215.710000000006</v>
      </c>
    </row>
    <row r="194" spans="1:4" x14ac:dyDescent="0.2">
      <c r="A194" s="86">
        <v>606851</v>
      </c>
      <c r="B194" s="87" t="s">
        <v>343</v>
      </c>
      <c r="C194" s="87" t="s">
        <v>146</v>
      </c>
      <c r="D194" s="88">
        <v>84046.32</v>
      </c>
    </row>
    <row r="195" spans="1:4" x14ac:dyDescent="0.2">
      <c r="A195" s="86">
        <v>606841</v>
      </c>
      <c r="B195" s="87" t="s">
        <v>344</v>
      </c>
      <c r="C195" s="87" t="s">
        <v>146</v>
      </c>
      <c r="D195" s="88">
        <v>83678.820000000007</v>
      </c>
    </row>
    <row r="196" spans="1:4" x14ac:dyDescent="0.2">
      <c r="A196" s="86">
        <v>605604</v>
      </c>
      <c r="B196" s="87" t="s">
        <v>345</v>
      </c>
      <c r="C196" s="87" t="s">
        <v>346</v>
      </c>
      <c r="D196" s="88">
        <v>301.55</v>
      </c>
    </row>
    <row r="197" spans="1:4" x14ac:dyDescent="0.2">
      <c r="A197" s="86">
        <v>605695</v>
      </c>
      <c r="B197" s="87" t="s">
        <v>347</v>
      </c>
      <c r="C197" s="87" t="s">
        <v>146</v>
      </c>
      <c r="D197" s="88">
        <v>1603.93</v>
      </c>
    </row>
    <row r="198" spans="1:4" x14ac:dyDescent="0.2">
      <c r="A198" s="86">
        <v>605607</v>
      </c>
      <c r="B198" s="87" t="s">
        <v>348</v>
      </c>
      <c r="C198" s="87" t="s">
        <v>146</v>
      </c>
      <c r="D198" s="88">
        <v>1580.86</v>
      </c>
    </row>
    <row r="199" spans="1:4" x14ac:dyDescent="0.2">
      <c r="A199" s="86">
        <v>605696</v>
      </c>
      <c r="B199" s="87" t="s">
        <v>349</v>
      </c>
      <c r="C199" s="87" t="s">
        <v>146</v>
      </c>
      <c r="D199" s="88">
        <v>1846.82</v>
      </c>
    </row>
    <row r="200" spans="1:4" x14ac:dyDescent="0.2">
      <c r="A200" s="86">
        <v>605608</v>
      </c>
      <c r="B200" s="87" t="s">
        <v>350</v>
      </c>
      <c r="C200" s="87" t="s">
        <v>146</v>
      </c>
      <c r="D200" s="88">
        <v>1822.3</v>
      </c>
    </row>
    <row r="201" spans="1:4" x14ac:dyDescent="0.2">
      <c r="A201" s="86">
        <v>605697</v>
      </c>
      <c r="B201" s="87" t="s">
        <v>351</v>
      </c>
      <c r="C201" s="87" t="s">
        <v>146</v>
      </c>
      <c r="D201" s="88">
        <v>2089.7399999999998</v>
      </c>
    </row>
    <row r="202" spans="1:4" x14ac:dyDescent="0.2">
      <c r="A202" s="86">
        <v>605609</v>
      </c>
      <c r="B202" s="87" t="s">
        <v>352</v>
      </c>
      <c r="C202" s="87" t="s">
        <v>146</v>
      </c>
      <c r="D202" s="88">
        <v>2063.7800000000002</v>
      </c>
    </row>
    <row r="203" spans="1:4" x14ac:dyDescent="0.2">
      <c r="A203" s="86">
        <v>605698</v>
      </c>
      <c r="B203" s="87" t="s">
        <v>353</v>
      </c>
      <c r="C203" s="87" t="s">
        <v>146</v>
      </c>
      <c r="D203" s="88">
        <v>2285.21</v>
      </c>
    </row>
    <row r="204" spans="1:4" x14ac:dyDescent="0.2">
      <c r="A204" s="86">
        <v>605610</v>
      </c>
      <c r="B204" s="87" t="s">
        <v>354</v>
      </c>
      <c r="C204" s="87" t="s">
        <v>146</v>
      </c>
      <c r="D204" s="88">
        <v>2257.81</v>
      </c>
    </row>
    <row r="205" spans="1:4" x14ac:dyDescent="0.2">
      <c r="A205" s="86">
        <v>605699</v>
      </c>
      <c r="B205" s="87" t="s">
        <v>355</v>
      </c>
      <c r="C205" s="87" t="s">
        <v>146</v>
      </c>
      <c r="D205" s="88">
        <v>2528.0700000000002</v>
      </c>
    </row>
    <row r="206" spans="1:4" x14ac:dyDescent="0.2">
      <c r="A206" s="86">
        <v>605611</v>
      </c>
      <c r="B206" s="87" t="s">
        <v>356</v>
      </c>
      <c r="C206" s="87" t="s">
        <v>146</v>
      </c>
      <c r="D206" s="88">
        <v>2499.2199999999998</v>
      </c>
    </row>
    <row r="207" spans="1:4" x14ac:dyDescent="0.2">
      <c r="A207" s="86">
        <v>605700</v>
      </c>
      <c r="B207" s="87" t="s">
        <v>357</v>
      </c>
      <c r="C207" s="87" t="s">
        <v>146</v>
      </c>
      <c r="D207" s="88">
        <v>2865.99</v>
      </c>
    </row>
    <row r="208" spans="1:4" x14ac:dyDescent="0.2">
      <c r="A208" s="86">
        <v>605612</v>
      </c>
      <c r="B208" s="87" t="s">
        <v>358</v>
      </c>
      <c r="C208" s="87" t="s">
        <v>146</v>
      </c>
      <c r="D208" s="88">
        <v>2835.71</v>
      </c>
    </row>
    <row r="209" spans="1:4" x14ac:dyDescent="0.2">
      <c r="A209" s="86">
        <v>605701</v>
      </c>
      <c r="B209" s="87" t="s">
        <v>359</v>
      </c>
      <c r="C209" s="87" t="s">
        <v>146</v>
      </c>
      <c r="D209" s="88">
        <v>3061.42</v>
      </c>
    </row>
    <row r="210" spans="1:4" x14ac:dyDescent="0.2">
      <c r="A210" s="86">
        <v>605613</v>
      </c>
      <c r="B210" s="87" t="s">
        <v>360</v>
      </c>
      <c r="C210" s="87" t="s">
        <v>146</v>
      </c>
      <c r="D210" s="88">
        <v>3029.69</v>
      </c>
    </row>
    <row r="211" spans="1:4" x14ac:dyDescent="0.2">
      <c r="A211" s="86">
        <v>605702</v>
      </c>
      <c r="B211" s="87" t="s">
        <v>361</v>
      </c>
      <c r="C211" s="87" t="s">
        <v>146</v>
      </c>
      <c r="D211" s="88">
        <v>3340.6</v>
      </c>
    </row>
    <row r="212" spans="1:4" x14ac:dyDescent="0.2">
      <c r="A212" s="86">
        <v>605614</v>
      </c>
      <c r="B212" s="87" t="s">
        <v>362</v>
      </c>
      <c r="C212" s="87" t="s">
        <v>146</v>
      </c>
      <c r="D212" s="88">
        <v>3290.84</v>
      </c>
    </row>
    <row r="213" spans="1:4" x14ac:dyDescent="0.2">
      <c r="A213" s="86">
        <v>605703</v>
      </c>
      <c r="B213" s="87" t="s">
        <v>363</v>
      </c>
      <c r="C213" s="87" t="s">
        <v>146</v>
      </c>
      <c r="D213" s="88">
        <v>3540.15</v>
      </c>
    </row>
    <row r="214" spans="1:4" x14ac:dyDescent="0.2">
      <c r="A214" s="86">
        <v>605615</v>
      </c>
      <c r="B214" s="87" t="s">
        <v>364</v>
      </c>
      <c r="C214" s="87" t="s">
        <v>146</v>
      </c>
      <c r="D214" s="88">
        <v>3488.24</v>
      </c>
    </row>
    <row r="215" spans="1:4" x14ac:dyDescent="0.2">
      <c r="A215" s="86">
        <v>605704</v>
      </c>
      <c r="B215" s="87" t="s">
        <v>365</v>
      </c>
      <c r="C215" s="87" t="s">
        <v>146</v>
      </c>
      <c r="D215" s="88">
        <v>3787.8</v>
      </c>
    </row>
    <row r="216" spans="1:4" x14ac:dyDescent="0.2">
      <c r="A216" s="86">
        <v>605616</v>
      </c>
      <c r="B216" s="87" t="s">
        <v>366</v>
      </c>
      <c r="C216" s="87" t="s">
        <v>146</v>
      </c>
      <c r="D216" s="88">
        <v>3733.72</v>
      </c>
    </row>
    <row r="217" spans="1:4" x14ac:dyDescent="0.2">
      <c r="A217" s="86">
        <v>605705</v>
      </c>
      <c r="B217" s="87" t="s">
        <v>367</v>
      </c>
      <c r="C217" s="87" t="s">
        <v>146</v>
      </c>
      <c r="D217" s="88">
        <v>4039.12</v>
      </c>
    </row>
    <row r="218" spans="1:4" x14ac:dyDescent="0.2">
      <c r="A218" s="86">
        <v>605617</v>
      </c>
      <c r="B218" s="87" t="s">
        <v>368</v>
      </c>
      <c r="C218" s="87" t="s">
        <v>146</v>
      </c>
      <c r="D218" s="88">
        <v>3982.88</v>
      </c>
    </row>
    <row r="219" spans="1:4" x14ac:dyDescent="0.2">
      <c r="A219" s="86">
        <v>605706</v>
      </c>
      <c r="B219" s="87" t="s">
        <v>369</v>
      </c>
      <c r="C219" s="87" t="s">
        <v>146</v>
      </c>
      <c r="D219" s="88">
        <v>4244.3</v>
      </c>
    </row>
    <row r="220" spans="1:4" x14ac:dyDescent="0.2">
      <c r="A220" s="86">
        <v>605618</v>
      </c>
      <c r="B220" s="87" t="s">
        <v>370</v>
      </c>
      <c r="C220" s="87" t="s">
        <v>146</v>
      </c>
      <c r="D220" s="88">
        <v>4185.8900000000003</v>
      </c>
    </row>
    <row r="221" spans="1:4" x14ac:dyDescent="0.2">
      <c r="A221" s="86">
        <v>605707</v>
      </c>
      <c r="B221" s="87" t="s">
        <v>371</v>
      </c>
      <c r="C221" s="87" t="s">
        <v>146</v>
      </c>
      <c r="D221" s="88">
        <v>4698.47</v>
      </c>
    </row>
    <row r="222" spans="1:4" x14ac:dyDescent="0.2">
      <c r="A222" s="86">
        <v>605619</v>
      </c>
      <c r="B222" s="87" t="s">
        <v>372</v>
      </c>
      <c r="C222" s="87" t="s">
        <v>146</v>
      </c>
      <c r="D222" s="88">
        <v>4637.8900000000003</v>
      </c>
    </row>
    <row r="223" spans="1:4" x14ac:dyDescent="0.2">
      <c r="A223" s="86">
        <v>605708</v>
      </c>
      <c r="B223" s="87" t="s">
        <v>373</v>
      </c>
      <c r="C223" s="87" t="s">
        <v>146</v>
      </c>
      <c r="D223" s="88">
        <v>5509.74</v>
      </c>
    </row>
    <row r="224" spans="1:4" x14ac:dyDescent="0.2">
      <c r="A224" s="86">
        <v>605620</v>
      </c>
      <c r="B224" s="87" t="s">
        <v>374</v>
      </c>
      <c r="C224" s="87" t="s">
        <v>146</v>
      </c>
      <c r="D224" s="88">
        <v>5447</v>
      </c>
    </row>
    <row r="225" spans="1:4" x14ac:dyDescent="0.2">
      <c r="A225" s="86">
        <v>605709</v>
      </c>
      <c r="B225" s="87" t="s">
        <v>375</v>
      </c>
      <c r="C225" s="87" t="s">
        <v>146</v>
      </c>
      <c r="D225" s="88">
        <v>5775.13</v>
      </c>
    </row>
    <row r="226" spans="1:4" x14ac:dyDescent="0.2">
      <c r="A226" s="86">
        <v>605621</v>
      </c>
      <c r="B226" s="87" t="s">
        <v>376</v>
      </c>
      <c r="C226" s="87" t="s">
        <v>146</v>
      </c>
      <c r="D226" s="88">
        <v>5710.23</v>
      </c>
    </row>
    <row r="227" spans="1:4" x14ac:dyDescent="0.2">
      <c r="A227" s="86">
        <v>605710</v>
      </c>
      <c r="B227" s="87" t="s">
        <v>377</v>
      </c>
      <c r="C227" s="87" t="s">
        <v>146</v>
      </c>
      <c r="D227" s="88">
        <v>6201.17</v>
      </c>
    </row>
    <row r="228" spans="1:4" x14ac:dyDescent="0.2">
      <c r="A228" s="86">
        <v>605622</v>
      </c>
      <c r="B228" s="87" t="s">
        <v>378</v>
      </c>
      <c r="C228" s="87" t="s">
        <v>146</v>
      </c>
      <c r="D228" s="88">
        <v>6134.1</v>
      </c>
    </row>
    <row r="229" spans="1:4" x14ac:dyDescent="0.2">
      <c r="A229" s="86">
        <v>605711</v>
      </c>
      <c r="B229" s="87" t="s">
        <v>379</v>
      </c>
      <c r="C229" s="87" t="s">
        <v>146</v>
      </c>
      <c r="D229" s="88">
        <v>6407.19</v>
      </c>
    </row>
    <row r="230" spans="1:4" x14ac:dyDescent="0.2">
      <c r="A230" s="86">
        <v>605623</v>
      </c>
      <c r="B230" s="87" t="s">
        <v>380</v>
      </c>
      <c r="C230" s="87" t="s">
        <v>146</v>
      </c>
      <c r="D230" s="88">
        <v>6337.96</v>
      </c>
    </row>
    <row r="231" spans="1:4" x14ac:dyDescent="0.2">
      <c r="A231" s="86">
        <v>605712</v>
      </c>
      <c r="B231" s="87" t="s">
        <v>381</v>
      </c>
      <c r="C231" s="87" t="s">
        <v>146</v>
      </c>
      <c r="D231" s="88">
        <v>6742.03</v>
      </c>
    </row>
    <row r="232" spans="1:4" x14ac:dyDescent="0.2">
      <c r="A232" s="86">
        <v>605624</v>
      </c>
      <c r="B232" s="87" t="s">
        <v>382</v>
      </c>
      <c r="C232" s="87" t="s">
        <v>146</v>
      </c>
      <c r="D232" s="88">
        <v>6670.64</v>
      </c>
    </row>
    <row r="233" spans="1:4" x14ac:dyDescent="0.2">
      <c r="A233" s="86">
        <v>605713</v>
      </c>
      <c r="B233" s="87" t="s">
        <v>383</v>
      </c>
      <c r="C233" s="87" t="s">
        <v>146</v>
      </c>
      <c r="D233" s="88">
        <v>9048.48</v>
      </c>
    </row>
    <row r="234" spans="1:4" x14ac:dyDescent="0.2">
      <c r="A234" s="86">
        <v>605625</v>
      </c>
      <c r="B234" s="87" t="s">
        <v>384</v>
      </c>
      <c r="C234" s="87" t="s">
        <v>146</v>
      </c>
      <c r="D234" s="88">
        <v>8974.93</v>
      </c>
    </row>
    <row r="235" spans="1:4" x14ac:dyDescent="0.2">
      <c r="A235" s="86">
        <v>605714</v>
      </c>
      <c r="B235" s="87" t="s">
        <v>385</v>
      </c>
      <c r="C235" s="87" t="s">
        <v>146</v>
      </c>
      <c r="D235" s="88">
        <v>11395.87</v>
      </c>
    </row>
    <row r="236" spans="1:4" x14ac:dyDescent="0.2">
      <c r="A236" s="86">
        <v>605626</v>
      </c>
      <c r="B236" s="87" t="s">
        <v>386</v>
      </c>
      <c r="C236" s="87" t="s">
        <v>146</v>
      </c>
      <c r="D236" s="88">
        <v>11320.15</v>
      </c>
    </row>
    <row r="237" spans="1:4" x14ac:dyDescent="0.2">
      <c r="A237" s="86">
        <v>605715</v>
      </c>
      <c r="B237" s="87" t="s">
        <v>387</v>
      </c>
      <c r="C237" s="87" t="s">
        <v>146</v>
      </c>
      <c r="D237" s="88">
        <v>12162.6</v>
      </c>
    </row>
    <row r="238" spans="1:4" x14ac:dyDescent="0.2">
      <c r="A238" s="86">
        <v>605627</v>
      </c>
      <c r="B238" s="87" t="s">
        <v>388</v>
      </c>
      <c r="C238" s="87" t="s">
        <v>146</v>
      </c>
      <c r="D238" s="88">
        <v>12084.72</v>
      </c>
    </row>
    <row r="239" spans="1:4" x14ac:dyDescent="0.2">
      <c r="A239" s="86">
        <v>605716</v>
      </c>
      <c r="B239" s="87" t="s">
        <v>389</v>
      </c>
      <c r="C239" s="87" t="s">
        <v>146</v>
      </c>
      <c r="D239" s="88">
        <v>12605.91</v>
      </c>
    </row>
    <row r="240" spans="1:4" x14ac:dyDescent="0.2">
      <c r="A240" s="86">
        <v>605628</v>
      </c>
      <c r="B240" s="87" t="s">
        <v>390</v>
      </c>
      <c r="C240" s="87" t="s">
        <v>146</v>
      </c>
      <c r="D240" s="88">
        <v>12525.87</v>
      </c>
    </row>
    <row r="241" spans="1:4" x14ac:dyDescent="0.2">
      <c r="A241" s="86">
        <v>605717</v>
      </c>
      <c r="B241" s="87" t="s">
        <v>391</v>
      </c>
      <c r="C241" s="87" t="s">
        <v>146</v>
      </c>
      <c r="D241" s="88">
        <v>13422.62</v>
      </c>
    </row>
    <row r="242" spans="1:4" x14ac:dyDescent="0.2">
      <c r="A242" s="86">
        <v>605629</v>
      </c>
      <c r="B242" s="87" t="s">
        <v>392</v>
      </c>
      <c r="C242" s="87" t="s">
        <v>146</v>
      </c>
      <c r="D242" s="88">
        <v>13340.41</v>
      </c>
    </row>
    <row r="243" spans="1:4" x14ac:dyDescent="0.2">
      <c r="A243" s="86">
        <v>605651</v>
      </c>
      <c r="B243" s="87" t="s">
        <v>393</v>
      </c>
      <c r="C243" s="87" t="s">
        <v>146</v>
      </c>
      <c r="D243" s="88">
        <v>1514.81</v>
      </c>
    </row>
    <row r="244" spans="1:4" x14ac:dyDescent="0.2">
      <c r="A244" s="86">
        <v>605460</v>
      </c>
      <c r="B244" s="87" t="s">
        <v>394</v>
      </c>
      <c r="C244" s="87" t="s">
        <v>146</v>
      </c>
      <c r="D244" s="88">
        <v>1491.74</v>
      </c>
    </row>
    <row r="245" spans="1:4" x14ac:dyDescent="0.2">
      <c r="A245" s="86">
        <v>605652</v>
      </c>
      <c r="B245" s="87" t="s">
        <v>395</v>
      </c>
      <c r="C245" s="87" t="s">
        <v>146</v>
      </c>
      <c r="D245" s="88">
        <v>1743.78</v>
      </c>
    </row>
    <row r="246" spans="1:4" x14ac:dyDescent="0.2">
      <c r="A246" s="86">
        <v>605461</v>
      </c>
      <c r="B246" s="87" t="s">
        <v>396</v>
      </c>
      <c r="C246" s="87" t="s">
        <v>146</v>
      </c>
      <c r="D246" s="88">
        <v>1719.27</v>
      </c>
    </row>
    <row r="247" spans="1:4" x14ac:dyDescent="0.2">
      <c r="A247" s="86">
        <v>605653</v>
      </c>
      <c r="B247" s="87" t="s">
        <v>397</v>
      </c>
      <c r="C247" s="87" t="s">
        <v>146</v>
      </c>
      <c r="D247" s="88">
        <v>1972.78</v>
      </c>
    </row>
    <row r="248" spans="1:4" x14ac:dyDescent="0.2">
      <c r="A248" s="86">
        <v>605462</v>
      </c>
      <c r="B248" s="87" t="s">
        <v>398</v>
      </c>
      <c r="C248" s="87" t="s">
        <v>146</v>
      </c>
      <c r="D248" s="88">
        <v>1946.82</v>
      </c>
    </row>
    <row r="249" spans="1:4" x14ac:dyDescent="0.2">
      <c r="A249" s="86">
        <v>605654</v>
      </c>
      <c r="B249" s="87" t="s">
        <v>399</v>
      </c>
      <c r="C249" s="87" t="s">
        <v>146</v>
      </c>
      <c r="D249" s="88">
        <v>2157.12</v>
      </c>
    </row>
    <row r="250" spans="1:4" x14ac:dyDescent="0.2">
      <c r="A250" s="86">
        <v>605463</v>
      </c>
      <c r="B250" s="87" t="s">
        <v>400</v>
      </c>
      <c r="C250" s="87" t="s">
        <v>146</v>
      </c>
      <c r="D250" s="88">
        <v>2129.71</v>
      </c>
    </row>
    <row r="251" spans="1:4" x14ac:dyDescent="0.2">
      <c r="A251" s="86">
        <v>605655</v>
      </c>
      <c r="B251" s="87" t="s">
        <v>401</v>
      </c>
      <c r="C251" s="87" t="s">
        <v>146</v>
      </c>
      <c r="D251" s="88">
        <v>2386.04</v>
      </c>
    </row>
    <row r="252" spans="1:4" x14ac:dyDescent="0.2">
      <c r="A252" s="86">
        <v>605464</v>
      </c>
      <c r="B252" s="87" t="s">
        <v>402</v>
      </c>
      <c r="C252" s="87" t="s">
        <v>146</v>
      </c>
      <c r="D252" s="88">
        <v>2357.1999999999998</v>
      </c>
    </row>
    <row r="253" spans="1:4" x14ac:dyDescent="0.2">
      <c r="A253" s="86">
        <v>605656</v>
      </c>
      <c r="B253" s="87" t="s">
        <v>403</v>
      </c>
      <c r="C253" s="87" t="s">
        <v>146</v>
      </c>
      <c r="D253" s="88">
        <v>2704.47</v>
      </c>
    </row>
    <row r="254" spans="1:4" x14ac:dyDescent="0.2">
      <c r="A254" s="86">
        <v>605465</v>
      </c>
      <c r="B254" s="87" t="s">
        <v>404</v>
      </c>
      <c r="C254" s="87" t="s">
        <v>146</v>
      </c>
      <c r="D254" s="88">
        <v>2674.18</v>
      </c>
    </row>
    <row r="255" spans="1:4" x14ac:dyDescent="0.2">
      <c r="A255" s="86">
        <v>605657</v>
      </c>
      <c r="B255" s="87" t="s">
        <v>405</v>
      </c>
      <c r="C255" s="87" t="s">
        <v>146</v>
      </c>
      <c r="D255" s="88">
        <v>2888.77</v>
      </c>
    </row>
    <row r="256" spans="1:4" x14ac:dyDescent="0.2">
      <c r="A256" s="86">
        <v>605466</v>
      </c>
      <c r="B256" s="87" t="s">
        <v>406</v>
      </c>
      <c r="C256" s="87" t="s">
        <v>146</v>
      </c>
      <c r="D256" s="88">
        <v>2857.04</v>
      </c>
    </row>
    <row r="257" spans="1:4" x14ac:dyDescent="0.2">
      <c r="A257" s="86">
        <v>605658</v>
      </c>
      <c r="B257" s="87" t="s">
        <v>407</v>
      </c>
      <c r="C257" s="87" t="s">
        <v>146</v>
      </c>
      <c r="D257" s="88">
        <v>3154.02</v>
      </c>
    </row>
    <row r="258" spans="1:4" x14ac:dyDescent="0.2">
      <c r="A258" s="86">
        <v>605467</v>
      </c>
      <c r="B258" s="87" t="s">
        <v>408</v>
      </c>
      <c r="C258" s="87" t="s">
        <v>146</v>
      </c>
      <c r="D258" s="88">
        <v>3104.26</v>
      </c>
    </row>
    <row r="259" spans="1:4" x14ac:dyDescent="0.2">
      <c r="A259" s="86">
        <v>605659</v>
      </c>
      <c r="B259" s="87" t="s">
        <v>409</v>
      </c>
      <c r="C259" s="87" t="s">
        <v>146</v>
      </c>
      <c r="D259" s="88">
        <v>3342.43</v>
      </c>
    </row>
    <row r="260" spans="1:4" x14ac:dyDescent="0.2">
      <c r="A260" s="86">
        <v>605468</v>
      </c>
      <c r="B260" s="87" t="s">
        <v>410</v>
      </c>
      <c r="C260" s="87" t="s">
        <v>146</v>
      </c>
      <c r="D260" s="88">
        <v>3290.51</v>
      </c>
    </row>
    <row r="261" spans="1:4" x14ac:dyDescent="0.2">
      <c r="A261" s="86">
        <v>605660</v>
      </c>
      <c r="B261" s="87" t="s">
        <v>411</v>
      </c>
      <c r="C261" s="87" t="s">
        <v>146</v>
      </c>
      <c r="D261" s="88">
        <v>3576.16</v>
      </c>
    </row>
    <row r="262" spans="1:4" x14ac:dyDescent="0.2">
      <c r="A262" s="86">
        <v>605469</v>
      </c>
      <c r="B262" s="87" t="s">
        <v>412</v>
      </c>
      <c r="C262" s="87" t="s">
        <v>146</v>
      </c>
      <c r="D262" s="88">
        <v>3522.07</v>
      </c>
    </row>
    <row r="263" spans="1:4" x14ac:dyDescent="0.2">
      <c r="A263" s="86">
        <v>605661</v>
      </c>
      <c r="B263" s="87" t="s">
        <v>413</v>
      </c>
      <c r="C263" s="87" t="s">
        <v>146</v>
      </c>
      <c r="D263" s="88">
        <v>3813.56</v>
      </c>
    </row>
    <row r="264" spans="1:4" x14ac:dyDescent="0.2">
      <c r="A264" s="86">
        <v>605470</v>
      </c>
      <c r="B264" s="87" t="s">
        <v>414</v>
      </c>
      <c r="C264" s="87" t="s">
        <v>146</v>
      </c>
      <c r="D264" s="88">
        <v>3757.31</v>
      </c>
    </row>
    <row r="265" spans="1:4" x14ac:dyDescent="0.2">
      <c r="A265" s="86">
        <v>605662</v>
      </c>
      <c r="B265" s="87" t="s">
        <v>415</v>
      </c>
      <c r="C265" s="87" t="s">
        <v>146</v>
      </c>
      <c r="D265" s="88">
        <v>4007.59</v>
      </c>
    </row>
    <row r="266" spans="1:4" x14ac:dyDescent="0.2">
      <c r="A266" s="86">
        <v>605471</v>
      </c>
      <c r="B266" s="87" t="s">
        <v>416</v>
      </c>
      <c r="C266" s="87" t="s">
        <v>146</v>
      </c>
      <c r="D266" s="88">
        <v>3949.18</v>
      </c>
    </row>
    <row r="267" spans="1:4" x14ac:dyDescent="0.2">
      <c r="A267" s="86">
        <v>605663</v>
      </c>
      <c r="B267" s="87" t="s">
        <v>417</v>
      </c>
      <c r="C267" s="87" t="s">
        <v>146</v>
      </c>
      <c r="D267" s="88">
        <v>4447.88</v>
      </c>
    </row>
    <row r="268" spans="1:4" x14ac:dyDescent="0.2">
      <c r="A268" s="86">
        <v>605472</v>
      </c>
      <c r="B268" s="87" t="s">
        <v>418</v>
      </c>
      <c r="C268" s="87" t="s">
        <v>146</v>
      </c>
      <c r="D268" s="88">
        <v>4387.3</v>
      </c>
    </row>
    <row r="269" spans="1:4" x14ac:dyDescent="0.2">
      <c r="A269" s="86">
        <v>605664</v>
      </c>
      <c r="B269" s="87" t="s">
        <v>419</v>
      </c>
      <c r="C269" s="87" t="s">
        <v>146</v>
      </c>
      <c r="D269" s="88">
        <v>5209.4399999999996</v>
      </c>
    </row>
    <row r="270" spans="1:4" x14ac:dyDescent="0.2">
      <c r="A270" s="86">
        <v>605473</v>
      </c>
      <c r="B270" s="87" t="s">
        <v>420</v>
      </c>
      <c r="C270" s="87" t="s">
        <v>146</v>
      </c>
      <c r="D270" s="88">
        <v>5146.7</v>
      </c>
    </row>
    <row r="271" spans="1:4" x14ac:dyDescent="0.2">
      <c r="A271" s="86">
        <v>605665</v>
      </c>
      <c r="B271" s="87" t="s">
        <v>421</v>
      </c>
      <c r="C271" s="87" t="s">
        <v>146</v>
      </c>
      <c r="D271" s="88">
        <v>5458.6</v>
      </c>
    </row>
    <row r="272" spans="1:4" x14ac:dyDescent="0.2">
      <c r="A272" s="86">
        <v>605474</v>
      </c>
      <c r="B272" s="87" t="s">
        <v>422</v>
      </c>
      <c r="C272" s="87" t="s">
        <v>146</v>
      </c>
      <c r="D272" s="88">
        <v>5393.7</v>
      </c>
    </row>
    <row r="273" spans="1:4" x14ac:dyDescent="0.2">
      <c r="A273" s="86">
        <v>605666</v>
      </c>
      <c r="B273" s="87" t="s">
        <v>423</v>
      </c>
      <c r="C273" s="87" t="s">
        <v>146</v>
      </c>
      <c r="D273" s="88">
        <v>5863</v>
      </c>
    </row>
    <row r="274" spans="1:4" x14ac:dyDescent="0.2">
      <c r="A274" s="86">
        <v>605475</v>
      </c>
      <c r="B274" s="87" t="s">
        <v>424</v>
      </c>
      <c r="C274" s="87" t="s">
        <v>146</v>
      </c>
      <c r="D274" s="88">
        <v>5795.93</v>
      </c>
    </row>
    <row r="275" spans="1:4" x14ac:dyDescent="0.2">
      <c r="A275" s="86">
        <v>605667</v>
      </c>
      <c r="B275" s="87" t="s">
        <v>425</v>
      </c>
      <c r="C275" s="87" t="s">
        <v>146</v>
      </c>
      <c r="D275" s="88">
        <v>6060.9</v>
      </c>
    </row>
    <row r="276" spans="1:4" x14ac:dyDescent="0.2">
      <c r="A276" s="86">
        <v>605476</v>
      </c>
      <c r="B276" s="87" t="s">
        <v>426</v>
      </c>
      <c r="C276" s="87" t="s">
        <v>146</v>
      </c>
      <c r="D276" s="88">
        <v>5991.67</v>
      </c>
    </row>
    <row r="277" spans="1:4" x14ac:dyDescent="0.2">
      <c r="A277" s="86">
        <v>605668</v>
      </c>
      <c r="B277" s="87" t="s">
        <v>427</v>
      </c>
      <c r="C277" s="87" t="s">
        <v>146</v>
      </c>
      <c r="D277" s="88">
        <v>6382.22</v>
      </c>
    </row>
    <row r="278" spans="1:4" x14ac:dyDescent="0.2">
      <c r="A278" s="86">
        <v>605477</v>
      </c>
      <c r="B278" s="87" t="s">
        <v>428</v>
      </c>
      <c r="C278" s="87" t="s">
        <v>146</v>
      </c>
      <c r="D278" s="88">
        <v>6310.83</v>
      </c>
    </row>
    <row r="279" spans="1:4" x14ac:dyDescent="0.2">
      <c r="A279" s="86">
        <v>605669</v>
      </c>
      <c r="B279" s="87" t="s">
        <v>429</v>
      </c>
      <c r="C279" s="87" t="s">
        <v>146</v>
      </c>
      <c r="D279" s="88">
        <v>8380.9599999999991</v>
      </c>
    </row>
    <row r="280" spans="1:4" x14ac:dyDescent="0.2">
      <c r="A280" s="86">
        <v>605478</v>
      </c>
      <c r="B280" s="87" t="s">
        <v>430</v>
      </c>
      <c r="C280" s="87" t="s">
        <v>146</v>
      </c>
      <c r="D280" s="88">
        <v>8307.41</v>
      </c>
    </row>
    <row r="281" spans="1:4" x14ac:dyDescent="0.2">
      <c r="A281" s="86">
        <v>605670</v>
      </c>
      <c r="B281" s="87" t="s">
        <v>431</v>
      </c>
      <c r="C281" s="87" t="s">
        <v>146</v>
      </c>
      <c r="D281" s="88">
        <v>10554.69</v>
      </c>
    </row>
    <row r="282" spans="1:4" x14ac:dyDescent="0.2">
      <c r="A282" s="86">
        <v>605479</v>
      </c>
      <c r="B282" s="87" t="s">
        <v>432</v>
      </c>
      <c r="C282" s="87" t="s">
        <v>146</v>
      </c>
      <c r="D282" s="88">
        <v>10478.969999999999</v>
      </c>
    </row>
    <row r="283" spans="1:4" x14ac:dyDescent="0.2">
      <c r="A283" s="86">
        <v>605671</v>
      </c>
      <c r="B283" s="87" t="s">
        <v>433</v>
      </c>
      <c r="C283" s="87" t="s">
        <v>146</v>
      </c>
      <c r="D283" s="88">
        <v>11273.54</v>
      </c>
    </row>
    <row r="284" spans="1:4" x14ac:dyDescent="0.2">
      <c r="A284" s="86">
        <v>605480</v>
      </c>
      <c r="B284" s="87" t="s">
        <v>434</v>
      </c>
      <c r="C284" s="87" t="s">
        <v>146</v>
      </c>
      <c r="D284" s="88">
        <v>11195.66</v>
      </c>
    </row>
    <row r="285" spans="1:4" x14ac:dyDescent="0.2">
      <c r="A285" s="86">
        <v>605672</v>
      </c>
      <c r="B285" s="87" t="s">
        <v>435</v>
      </c>
      <c r="C285" s="87" t="s">
        <v>146</v>
      </c>
      <c r="D285" s="88">
        <v>11699.75</v>
      </c>
    </row>
    <row r="286" spans="1:4" x14ac:dyDescent="0.2">
      <c r="A286" s="86">
        <v>605481</v>
      </c>
      <c r="B286" s="87" t="s">
        <v>436</v>
      </c>
      <c r="C286" s="87" t="s">
        <v>146</v>
      </c>
      <c r="D286" s="88">
        <v>11619.71</v>
      </c>
    </row>
    <row r="287" spans="1:4" x14ac:dyDescent="0.2">
      <c r="A287" s="86">
        <v>605673</v>
      </c>
      <c r="B287" s="87" t="s">
        <v>437</v>
      </c>
      <c r="C287" s="87" t="s">
        <v>146</v>
      </c>
      <c r="D287" s="88">
        <v>12472.02</v>
      </c>
    </row>
    <row r="288" spans="1:4" x14ac:dyDescent="0.2">
      <c r="A288" s="86">
        <v>605482</v>
      </c>
      <c r="B288" s="87" t="s">
        <v>438</v>
      </c>
      <c r="C288" s="87" t="s">
        <v>146</v>
      </c>
      <c r="D288" s="88">
        <v>12389.81</v>
      </c>
    </row>
    <row r="289" spans="1:4" x14ac:dyDescent="0.2">
      <c r="A289" s="86">
        <v>605718</v>
      </c>
      <c r="B289" s="87" t="s">
        <v>439</v>
      </c>
      <c r="C289" s="87" t="s">
        <v>146</v>
      </c>
      <c r="D289" s="88">
        <v>7553.35</v>
      </c>
    </row>
    <row r="290" spans="1:4" x14ac:dyDescent="0.2">
      <c r="A290" s="86">
        <v>605630</v>
      </c>
      <c r="B290" s="87" t="s">
        <v>440</v>
      </c>
      <c r="C290" s="87" t="s">
        <v>146</v>
      </c>
      <c r="D290" s="88">
        <v>7499.27</v>
      </c>
    </row>
    <row r="291" spans="1:4" x14ac:dyDescent="0.2">
      <c r="A291" s="86">
        <v>605719</v>
      </c>
      <c r="B291" s="87" t="s">
        <v>441</v>
      </c>
      <c r="C291" s="87" t="s">
        <v>146</v>
      </c>
      <c r="D291" s="88">
        <v>9343.75</v>
      </c>
    </row>
    <row r="292" spans="1:4" x14ac:dyDescent="0.2">
      <c r="A292" s="86">
        <v>605631</v>
      </c>
      <c r="B292" s="87" t="s">
        <v>442</v>
      </c>
      <c r="C292" s="87" t="s">
        <v>146</v>
      </c>
      <c r="D292" s="88">
        <v>9283.18</v>
      </c>
    </row>
    <row r="293" spans="1:4" x14ac:dyDescent="0.2">
      <c r="A293" s="86">
        <v>605720</v>
      </c>
      <c r="B293" s="87" t="s">
        <v>443</v>
      </c>
      <c r="C293" s="87" t="s">
        <v>146</v>
      </c>
      <c r="D293" s="88">
        <v>9643.24</v>
      </c>
    </row>
    <row r="294" spans="1:4" x14ac:dyDescent="0.2">
      <c r="A294" s="86">
        <v>605632</v>
      </c>
      <c r="B294" s="87" t="s">
        <v>444</v>
      </c>
      <c r="C294" s="87" t="s">
        <v>146</v>
      </c>
      <c r="D294" s="88">
        <v>9580.51</v>
      </c>
    </row>
    <row r="295" spans="1:4" x14ac:dyDescent="0.2">
      <c r="A295" s="86">
        <v>605721</v>
      </c>
      <c r="B295" s="87" t="s">
        <v>445</v>
      </c>
      <c r="C295" s="87" t="s">
        <v>146</v>
      </c>
      <c r="D295" s="88">
        <v>10927.82</v>
      </c>
    </row>
    <row r="296" spans="1:4" x14ac:dyDescent="0.2">
      <c r="A296" s="86">
        <v>605633</v>
      </c>
      <c r="B296" s="87" t="s">
        <v>446</v>
      </c>
      <c r="C296" s="87" t="s">
        <v>146</v>
      </c>
      <c r="D296" s="88">
        <v>10859.67</v>
      </c>
    </row>
    <row r="297" spans="1:4" x14ac:dyDescent="0.2">
      <c r="A297" s="86">
        <v>605722</v>
      </c>
      <c r="B297" s="87" t="s">
        <v>447</v>
      </c>
      <c r="C297" s="87" t="s">
        <v>146</v>
      </c>
      <c r="D297" s="88">
        <v>11575.71</v>
      </c>
    </row>
    <row r="298" spans="1:4" x14ac:dyDescent="0.2">
      <c r="A298" s="86">
        <v>605634</v>
      </c>
      <c r="B298" s="87" t="s">
        <v>448</v>
      </c>
      <c r="C298" s="87" t="s">
        <v>146</v>
      </c>
      <c r="D298" s="88">
        <v>11504.32</v>
      </c>
    </row>
    <row r="299" spans="1:4" x14ac:dyDescent="0.2">
      <c r="A299" s="86">
        <v>605723</v>
      </c>
      <c r="B299" s="87" t="s">
        <v>449</v>
      </c>
      <c r="C299" s="87" t="s">
        <v>146</v>
      </c>
      <c r="D299" s="88">
        <v>13544.14</v>
      </c>
    </row>
    <row r="300" spans="1:4" x14ac:dyDescent="0.2">
      <c r="A300" s="86">
        <v>605635</v>
      </c>
      <c r="B300" s="87" t="s">
        <v>450</v>
      </c>
      <c r="C300" s="87" t="s">
        <v>146</v>
      </c>
      <c r="D300" s="88">
        <v>13465.18</v>
      </c>
    </row>
    <row r="301" spans="1:4" x14ac:dyDescent="0.2">
      <c r="A301" s="86">
        <v>605724</v>
      </c>
      <c r="B301" s="87" t="s">
        <v>451</v>
      </c>
      <c r="C301" s="87" t="s">
        <v>146</v>
      </c>
      <c r="D301" s="88">
        <v>15466.22</v>
      </c>
    </row>
    <row r="302" spans="1:4" x14ac:dyDescent="0.2">
      <c r="A302" s="86">
        <v>605636</v>
      </c>
      <c r="B302" s="87" t="s">
        <v>452</v>
      </c>
      <c r="C302" s="87" t="s">
        <v>146</v>
      </c>
      <c r="D302" s="88">
        <v>15356.97</v>
      </c>
    </row>
    <row r="303" spans="1:4" x14ac:dyDescent="0.2">
      <c r="A303" s="86">
        <v>605725</v>
      </c>
      <c r="B303" s="87" t="s">
        <v>453</v>
      </c>
      <c r="C303" s="87" t="s">
        <v>146</v>
      </c>
      <c r="D303" s="88">
        <v>16419.37</v>
      </c>
    </row>
    <row r="304" spans="1:4" x14ac:dyDescent="0.2">
      <c r="A304" s="86">
        <v>605637</v>
      </c>
      <c r="B304" s="87" t="s">
        <v>454</v>
      </c>
      <c r="C304" s="87" t="s">
        <v>146</v>
      </c>
      <c r="D304" s="88">
        <v>16306.88</v>
      </c>
    </row>
    <row r="305" spans="1:4" x14ac:dyDescent="0.2">
      <c r="A305" s="86">
        <v>605726</v>
      </c>
      <c r="B305" s="87" t="s">
        <v>455</v>
      </c>
      <c r="C305" s="87" t="s">
        <v>146</v>
      </c>
      <c r="D305" s="88">
        <v>17378.759999999998</v>
      </c>
    </row>
    <row r="306" spans="1:4" x14ac:dyDescent="0.2">
      <c r="A306" s="86">
        <v>605638</v>
      </c>
      <c r="B306" s="87" t="s">
        <v>456</v>
      </c>
      <c r="C306" s="87" t="s">
        <v>146</v>
      </c>
      <c r="D306" s="88">
        <v>17261.939999999999</v>
      </c>
    </row>
    <row r="307" spans="1:4" x14ac:dyDescent="0.2">
      <c r="A307" s="86">
        <v>605727</v>
      </c>
      <c r="B307" s="87" t="s">
        <v>457</v>
      </c>
      <c r="C307" s="87" t="s">
        <v>146</v>
      </c>
      <c r="D307" s="88">
        <v>18627.419999999998</v>
      </c>
    </row>
    <row r="308" spans="1:4" x14ac:dyDescent="0.2">
      <c r="A308" s="86">
        <v>605639</v>
      </c>
      <c r="B308" s="87" t="s">
        <v>458</v>
      </c>
      <c r="C308" s="87" t="s">
        <v>146</v>
      </c>
      <c r="D308" s="88">
        <v>18505.2</v>
      </c>
    </row>
    <row r="309" spans="1:4" x14ac:dyDescent="0.2">
      <c r="A309" s="86">
        <v>605728</v>
      </c>
      <c r="B309" s="87" t="s">
        <v>459</v>
      </c>
      <c r="C309" s="87" t="s">
        <v>146</v>
      </c>
      <c r="D309" s="88">
        <v>19321.89</v>
      </c>
    </row>
    <row r="310" spans="1:4" x14ac:dyDescent="0.2">
      <c r="A310" s="86">
        <v>605640</v>
      </c>
      <c r="B310" s="87" t="s">
        <v>460</v>
      </c>
      <c r="C310" s="87" t="s">
        <v>146</v>
      </c>
      <c r="D310" s="88">
        <v>19196.419999999998</v>
      </c>
    </row>
    <row r="311" spans="1:4" x14ac:dyDescent="0.2">
      <c r="A311" s="86">
        <v>605729</v>
      </c>
      <c r="B311" s="87" t="s">
        <v>461</v>
      </c>
      <c r="C311" s="87" t="s">
        <v>146</v>
      </c>
      <c r="D311" s="88">
        <v>21227.85</v>
      </c>
    </row>
    <row r="312" spans="1:4" x14ac:dyDescent="0.2">
      <c r="A312" s="86">
        <v>605641</v>
      </c>
      <c r="B312" s="87" t="s">
        <v>462</v>
      </c>
      <c r="C312" s="87" t="s">
        <v>146</v>
      </c>
      <c r="D312" s="88">
        <v>21093.73</v>
      </c>
    </row>
    <row r="313" spans="1:4" x14ac:dyDescent="0.2">
      <c r="A313" s="86">
        <v>605730</v>
      </c>
      <c r="B313" s="87" t="s">
        <v>463</v>
      </c>
      <c r="C313" s="87" t="s">
        <v>146</v>
      </c>
      <c r="D313" s="88">
        <v>23186.44</v>
      </c>
    </row>
    <row r="314" spans="1:4" x14ac:dyDescent="0.2">
      <c r="A314" s="86">
        <v>605642</v>
      </c>
      <c r="B314" s="87" t="s">
        <v>464</v>
      </c>
      <c r="C314" s="87" t="s">
        <v>146</v>
      </c>
      <c r="D314" s="88">
        <v>23043.66</v>
      </c>
    </row>
    <row r="315" spans="1:4" x14ac:dyDescent="0.2">
      <c r="A315" s="86">
        <v>605731</v>
      </c>
      <c r="B315" s="87" t="s">
        <v>465</v>
      </c>
      <c r="C315" s="87" t="s">
        <v>146</v>
      </c>
      <c r="D315" s="88">
        <v>29396.03</v>
      </c>
    </row>
    <row r="316" spans="1:4" x14ac:dyDescent="0.2">
      <c r="A316" s="86">
        <v>605643</v>
      </c>
      <c r="B316" s="87" t="s">
        <v>466</v>
      </c>
      <c r="C316" s="87" t="s">
        <v>146</v>
      </c>
      <c r="D316" s="88">
        <v>29248.92</v>
      </c>
    </row>
    <row r="317" spans="1:4" x14ac:dyDescent="0.2">
      <c r="A317" s="86">
        <v>605732</v>
      </c>
      <c r="B317" s="87" t="s">
        <v>467</v>
      </c>
      <c r="C317" s="87" t="s">
        <v>146</v>
      </c>
      <c r="D317" s="88">
        <v>30389.87</v>
      </c>
    </row>
    <row r="318" spans="1:4" x14ac:dyDescent="0.2">
      <c r="A318" s="86">
        <v>605644</v>
      </c>
      <c r="B318" s="87" t="s">
        <v>468</v>
      </c>
      <c r="C318" s="87" t="s">
        <v>146</v>
      </c>
      <c r="D318" s="88">
        <v>30213.200000000001</v>
      </c>
    </row>
    <row r="319" spans="1:4" x14ac:dyDescent="0.2">
      <c r="A319" s="86">
        <v>605733</v>
      </c>
      <c r="B319" s="87" t="s">
        <v>469</v>
      </c>
      <c r="C319" s="87" t="s">
        <v>146</v>
      </c>
      <c r="D319" s="88">
        <v>37018.129999999997</v>
      </c>
    </row>
    <row r="320" spans="1:4" x14ac:dyDescent="0.2">
      <c r="A320" s="86">
        <v>605645</v>
      </c>
      <c r="B320" s="87" t="s">
        <v>470</v>
      </c>
      <c r="C320" s="87" t="s">
        <v>146</v>
      </c>
      <c r="D320" s="88">
        <v>36832.620000000003</v>
      </c>
    </row>
    <row r="321" spans="1:4" x14ac:dyDescent="0.2">
      <c r="A321" s="86">
        <v>605734</v>
      </c>
      <c r="B321" s="87" t="s">
        <v>471</v>
      </c>
      <c r="C321" s="87" t="s">
        <v>146</v>
      </c>
      <c r="D321" s="88">
        <v>39766.82</v>
      </c>
    </row>
    <row r="322" spans="1:4" x14ac:dyDescent="0.2">
      <c r="A322" s="86">
        <v>605646</v>
      </c>
      <c r="B322" s="87" t="s">
        <v>472</v>
      </c>
      <c r="C322" s="87" t="s">
        <v>146</v>
      </c>
      <c r="D322" s="88">
        <v>39572.49</v>
      </c>
    </row>
    <row r="323" spans="1:4" x14ac:dyDescent="0.2">
      <c r="A323" s="86">
        <v>605735</v>
      </c>
      <c r="B323" s="87" t="s">
        <v>473</v>
      </c>
      <c r="C323" s="87" t="s">
        <v>146</v>
      </c>
      <c r="D323" s="88">
        <v>49035.08</v>
      </c>
    </row>
    <row r="324" spans="1:4" x14ac:dyDescent="0.2">
      <c r="A324" s="86">
        <v>605647</v>
      </c>
      <c r="B324" s="87" t="s">
        <v>474</v>
      </c>
      <c r="C324" s="87" t="s">
        <v>146</v>
      </c>
      <c r="D324" s="88">
        <v>48830.65</v>
      </c>
    </row>
    <row r="325" spans="1:4" x14ac:dyDescent="0.2">
      <c r="A325" s="86">
        <v>605736</v>
      </c>
      <c r="B325" s="87" t="s">
        <v>475</v>
      </c>
      <c r="C325" s="87" t="s">
        <v>146</v>
      </c>
      <c r="D325" s="88">
        <v>62635.69</v>
      </c>
    </row>
    <row r="326" spans="1:4" x14ac:dyDescent="0.2">
      <c r="A326" s="86">
        <v>605648</v>
      </c>
      <c r="B326" s="87" t="s">
        <v>476</v>
      </c>
      <c r="C326" s="87" t="s">
        <v>146</v>
      </c>
      <c r="D326" s="88">
        <v>62421.16</v>
      </c>
    </row>
    <row r="327" spans="1:4" x14ac:dyDescent="0.2">
      <c r="A327" s="86">
        <v>605737</v>
      </c>
      <c r="B327" s="87" t="s">
        <v>477</v>
      </c>
      <c r="C327" s="87" t="s">
        <v>146</v>
      </c>
      <c r="D327" s="88">
        <v>66591.67</v>
      </c>
    </row>
    <row r="328" spans="1:4" x14ac:dyDescent="0.2">
      <c r="A328" s="86">
        <v>605649</v>
      </c>
      <c r="B328" s="87" t="s">
        <v>478</v>
      </c>
      <c r="C328" s="87" t="s">
        <v>146</v>
      </c>
      <c r="D328" s="88">
        <v>66368.31</v>
      </c>
    </row>
    <row r="329" spans="1:4" x14ac:dyDescent="0.2">
      <c r="A329" s="86">
        <v>605738</v>
      </c>
      <c r="B329" s="87" t="s">
        <v>479</v>
      </c>
      <c r="C329" s="87" t="s">
        <v>146</v>
      </c>
      <c r="D329" s="88">
        <v>70596.639999999999</v>
      </c>
    </row>
    <row r="330" spans="1:4" x14ac:dyDescent="0.2">
      <c r="A330" s="86">
        <v>605650</v>
      </c>
      <c r="B330" s="87" t="s">
        <v>480</v>
      </c>
      <c r="C330" s="87" t="s">
        <v>146</v>
      </c>
      <c r="D330" s="88">
        <v>70363.179999999993</v>
      </c>
    </row>
    <row r="331" spans="1:4" x14ac:dyDescent="0.2">
      <c r="A331" s="86">
        <v>605674</v>
      </c>
      <c r="B331" s="87" t="s">
        <v>481</v>
      </c>
      <c r="C331" s="87" t="s">
        <v>146</v>
      </c>
      <c r="D331" s="88">
        <v>7298.61</v>
      </c>
    </row>
    <row r="332" spans="1:4" x14ac:dyDescent="0.2">
      <c r="A332" s="86">
        <v>605483</v>
      </c>
      <c r="B332" s="87" t="s">
        <v>482</v>
      </c>
      <c r="C332" s="87" t="s">
        <v>146</v>
      </c>
      <c r="D332" s="88">
        <v>7244.53</v>
      </c>
    </row>
    <row r="333" spans="1:4" x14ac:dyDescent="0.2">
      <c r="A333" s="86">
        <v>605675</v>
      </c>
      <c r="B333" s="87" t="s">
        <v>483</v>
      </c>
      <c r="C333" s="87" t="s">
        <v>146</v>
      </c>
      <c r="D333" s="88">
        <v>9035.73</v>
      </c>
    </row>
    <row r="334" spans="1:4" x14ac:dyDescent="0.2">
      <c r="A334" s="86">
        <v>605484</v>
      </c>
      <c r="B334" s="87" t="s">
        <v>484</v>
      </c>
      <c r="C334" s="87" t="s">
        <v>146</v>
      </c>
      <c r="D334" s="88">
        <v>8975.16</v>
      </c>
    </row>
    <row r="335" spans="1:4" x14ac:dyDescent="0.2">
      <c r="A335" s="86">
        <v>605676</v>
      </c>
      <c r="B335" s="87" t="s">
        <v>485</v>
      </c>
      <c r="C335" s="87" t="s">
        <v>146</v>
      </c>
      <c r="D335" s="88">
        <v>9325.23</v>
      </c>
    </row>
    <row r="336" spans="1:4" x14ac:dyDescent="0.2">
      <c r="A336" s="86">
        <v>605485</v>
      </c>
      <c r="B336" s="87" t="s">
        <v>486</v>
      </c>
      <c r="C336" s="87" t="s">
        <v>146</v>
      </c>
      <c r="D336" s="88">
        <v>9262.49</v>
      </c>
    </row>
    <row r="337" spans="1:4" x14ac:dyDescent="0.2">
      <c r="A337" s="86">
        <v>605677</v>
      </c>
      <c r="B337" s="87" t="s">
        <v>487</v>
      </c>
      <c r="C337" s="87" t="s">
        <v>146</v>
      </c>
      <c r="D337" s="88">
        <v>10566.52</v>
      </c>
    </row>
    <row r="338" spans="1:4" x14ac:dyDescent="0.2">
      <c r="A338" s="86">
        <v>605486</v>
      </c>
      <c r="B338" s="87" t="s">
        <v>488</v>
      </c>
      <c r="C338" s="87" t="s">
        <v>146</v>
      </c>
      <c r="D338" s="88">
        <v>10498.37</v>
      </c>
    </row>
    <row r="339" spans="1:4" x14ac:dyDescent="0.2">
      <c r="A339" s="86">
        <v>605678</v>
      </c>
      <c r="B339" s="87" t="s">
        <v>489</v>
      </c>
      <c r="C339" s="87" t="s">
        <v>146</v>
      </c>
      <c r="D339" s="88">
        <v>11194.42</v>
      </c>
    </row>
    <row r="340" spans="1:4" x14ac:dyDescent="0.2">
      <c r="A340" s="86">
        <v>605487</v>
      </c>
      <c r="B340" s="87" t="s">
        <v>490</v>
      </c>
      <c r="C340" s="87" t="s">
        <v>146</v>
      </c>
      <c r="D340" s="88">
        <v>11123.03</v>
      </c>
    </row>
    <row r="341" spans="1:4" x14ac:dyDescent="0.2">
      <c r="A341" s="86">
        <v>605679</v>
      </c>
      <c r="B341" s="87" t="s">
        <v>491</v>
      </c>
      <c r="C341" s="87" t="s">
        <v>146</v>
      </c>
      <c r="D341" s="88">
        <v>13097.92</v>
      </c>
    </row>
    <row r="342" spans="1:4" x14ac:dyDescent="0.2">
      <c r="A342" s="86">
        <v>605488</v>
      </c>
      <c r="B342" s="87" t="s">
        <v>492</v>
      </c>
      <c r="C342" s="87" t="s">
        <v>146</v>
      </c>
      <c r="D342" s="88">
        <v>13018.96</v>
      </c>
    </row>
    <row r="343" spans="1:4" x14ac:dyDescent="0.2">
      <c r="A343" s="86">
        <v>605680</v>
      </c>
      <c r="B343" s="87" t="s">
        <v>493</v>
      </c>
      <c r="C343" s="87" t="s">
        <v>146</v>
      </c>
      <c r="D343" s="88">
        <v>14956.73</v>
      </c>
    </row>
    <row r="344" spans="1:4" x14ac:dyDescent="0.2">
      <c r="A344" s="86">
        <v>605489</v>
      </c>
      <c r="B344" s="87" t="s">
        <v>494</v>
      </c>
      <c r="C344" s="87" t="s">
        <v>146</v>
      </c>
      <c r="D344" s="88">
        <v>14847.49</v>
      </c>
    </row>
    <row r="345" spans="1:4" x14ac:dyDescent="0.2">
      <c r="A345" s="86">
        <v>605681</v>
      </c>
      <c r="B345" s="87" t="s">
        <v>495</v>
      </c>
      <c r="C345" s="87" t="s">
        <v>146</v>
      </c>
      <c r="D345" s="88">
        <v>15878.25</v>
      </c>
    </row>
    <row r="346" spans="1:4" x14ac:dyDescent="0.2">
      <c r="A346" s="86">
        <v>605490</v>
      </c>
      <c r="B346" s="87" t="s">
        <v>496</v>
      </c>
      <c r="C346" s="87" t="s">
        <v>146</v>
      </c>
      <c r="D346" s="88">
        <v>15765.76</v>
      </c>
    </row>
    <row r="347" spans="1:4" x14ac:dyDescent="0.2">
      <c r="A347" s="86">
        <v>605682</v>
      </c>
      <c r="B347" s="87" t="s">
        <v>497</v>
      </c>
      <c r="C347" s="87" t="s">
        <v>146</v>
      </c>
      <c r="D347" s="88">
        <v>16806.009999999998</v>
      </c>
    </row>
    <row r="348" spans="1:4" x14ac:dyDescent="0.2">
      <c r="A348" s="86">
        <v>605491</v>
      </c>
      <c r="B348" s="87" t="s">
        <v>498</v>
      </c>
      <c r="C348" s="87" t="s">
        <v>146</v>
      </c>
      <c r="D348" s="88">
        <v>16689.189999999999</v>
      </c>
    </row>
    <row r="349" spans="1:4" x14ac:dyDescent="0.2">
      <c r="A349" s="86">
        <v>605683</v>
      </c>
      <c r="B349" s="87" t="s">
        <v>499</v>
      </c>
      <c r="C349" s="87" t="s">
        <v>146</v>
      </c>
      <c r="D349" s="88">
        <v>18013.05</v>
      </c>
    </row>
    <row r="350" spans="1:4" x14ac:dyDescent="0.2">
      <c r="A350" s="86">
        <v>605492</v>
      </c>
      <c r="B350" s="87" t="s">
        <v>500</v>
      </c>
      <c r="C350" s="87" t="s">
        <v>146</v>
      </c>
      <c r="D350" s="88">
        <v>17890.82</v>
      </c>
    </row>
    <row r="351" spans="1:4" x14ac:dyDescent="0.2">
      <c r="A351" s="86">
        <v>605684</v>
      </c>
      <c r="B351" s="87" t="s">
        <v>501</v>
      </c>
      <c r="C351" s="87" t="s">
        <v>146</v>
      </c>
      <c r="D351" s="88">
        <v>18685.86</v>
      </c>
    </row>
    <row r="352" spans="1:4" x14ac:dyDescent="0.2">
      <c r="A352" s="86">
        <v>605493</v>
      </c>
      <c r="B352" s="87" t="s">
        <v>502</v>
      </c>
      <c r="C352" s="87" t="s">
        <v>146</v>
      </c>
      <c r="D352" s="88">
        <v>18560.39</v>
      </c>
    </row>
    <row r="353" spans="1:4" x14ac:dyDescent="0.2">
      <c r="A353" s="86">
        <v>605685</v>
      </c>
      <c r="B353" s="87" t="s">
        <v>503</v>
      </c>
      <c r="C353" s="87" t="s">
        <v>146</v>
      </c>
      <c r="D353" s="88">
        <v>20526.900000000001</v>
      </c>
    </row>
    <row r="354" spans="1:4" x14ac:dyDescent="0.2">
      <c r="A354" s="86">
        <v>605494</v>
      </c>
      <c r="B354" s="87" t="s">
        <v>504</v>
      </c>
      <c r="C354" s="87" t="s">
        <v>146</v>
      </c>
      <c r="D354" s="88">
        <v>20392.77</v>
      </c>
    </row>
    <row r="355" spans="1:4" x14ac:dyDescent="0.2">
      <c r="A355" s="86">
        <v>605686</v>
      </c>
      <c r="B355" s="87" t="s">
        <v>505</v>
      </c>
      <c r="C355" s="87" t="s">
        <v>146</v>
      </c>
      <c r="D355" s="88">
        <v>22422.22</v>
      </c>
    </row>
    <row r="356" spans="1:4" x14ac:dyDescent="0.2">
      <c r="A356" s="86">
        <v>605495</v>
      </c>
      <c r="B356" s="87" t="s">
        <v>506</v>
      </c>
      <c r="C356" s="87" t="s">
        <v>146</v>
      </c>
      <c r="D356" s="88">
        <v>22279.439999999999</v>
      </c>
    </row>
    <row r="357" spans="1:4" x14ac:dyDescent="0.2">
      <c r="A357" s="86">
        <v>605687</v>
      </c>
      <c r="B357" s="87" t="s">
        <v>507</v>
      </c>
      <c r="C357" s="87" t="s">
        <v>146</v>
      </c>
      <c r="D357" s="88">
        <v>25619.84</v>
      </c>
    </row>
    <row r="358" spans="1:4" x14ac:dyDescent="0.2">
      <c r="A358" s="86">
        <v>605496</v>
      </c>
      <c r="B358" s="87" t="s">
        <v>508</v>
      </c>
      <c r="C358" s="87" t="s">
        <v>146</v>
      </c>
      <c r="D358" s="88">
        <v>25472.74</v>
      </c>
    </row>
    <row r="359" spans="1:4" x14ac:dyDescent="0.2">
      <c r="A359" s="86">
        <v>605688</v>
      </c>
      <c r="B359" s="87" t="s">
        <v>509</v>
      </c>
      <c r="C359" s="87" t="s">
        <v>146</v>
      </c>
      <c r="D359" s="88">
        <v>26507.05</v>
      </c>
    </row>
    <row r="360" spans="1:4" x14ac:dyDescent="0.2">
      <c r="A360" s="86">
        <v>605497</v>
      </c>
      <c r="B360" s="87" t="s">
        <v>510</v>
      </c>
      <c r="C360" s="87" t="s">
        <v>146</v>
      </c>
      <c r="D360" s="88">
        <v>26330.38</v>
      </c>
    </row>
    <row r="361" spans="1:4" x14ac:dyDescent="0.2">
      <c r="A361" s="86">
        <v>605689</v>
      </c>
      <c r="B361" s="87" t="s">
        <v>511</v>
      </c>
      <c r="C361" s="87" t="s">
        <v>146</v>
      </c>
      <c r="D361" s="88">
        <v>33252.76</v>
      </c>
    </row>
    <row r="362" spans="1:4" x14ac:dyDescent="0.2">
      <c r="A362" s="86">
        <v>605498</v>
      </c>
      <c r="B362" s="87" t="s">
        <v>512</v>
      </c>
      <c r="C362" s="87" t="s">
        <v>146</v>
      </c>
      <c r="D362" s="88">
        <v>33067.26</v>
      </c>
    </row>
    <row r="363" spans="1:4" x14ac:dyDescent="0.2">
      <c r="A363" s="86">
        <v>605690</v>
      </c>
      <c r="B363" s="87" t="s">
        <v>513</v>
      </c>
      <c r="C363" s="87" t="s">
        <v>146</v>
      </c>
      <c r="D363" s="88">
        <v>35732.160000000003</v>
      </c>
    </row>
    <row r="364" spans="1:4" x14ac:dyDescent="0.2">
      <c r="A364" s="86">
        <v>605499</v>
      </c>
      <c r="B364" s="87" t="s">
        <v>514</v>
      </c>
      <c r="C364" s="87" t="s">
        <v>146</v>
      </c>
      <c r="D364" s="88">
        <v>35537.83</v>
      </c>
    </row>
    <row r="365" spans="1:4" x14ac:dyDescent="0.2">
      <c r="A365" s="86">
        <v>605691</v>
      </c>
      <c r="B365" s="87" t="s">
        <v>515</v>
      </c>
      <c r="C365" s="87" t="s">
        <v>146</v>
      </c>
      <c r="D365" s="88">
        <v>43900.480000000003</v>
      </c>
    </row>
    <row r="366" spans="1:4" x14ac:dyDescent="0.2">
      <c r="A366" s="86">
        <v>605500</v>
      </c>
      <c r="B366" s="87" t="s">
        <v>516</v>
      </c>
      <c r="C366" s="87" t="s">
        <v>146</v>
      </c>
      <c r="D366" s="88">
        <v>43696.05</v>
      </c>
    </row>
    <row r="367" spans="1:4" x14ac:dyDescent="0.2">
      <c r="A367" s="86">
        <v>605692</v>
      </c>
      <c r="B367" s="87" t="s">
        <v>517</v>
      </c>
      <c r="C367" s="87" t="s">
        <v>146</v>
      </c>
      <c r="D367" s="88">
        <v>52561.21</v>
      </c>
    </row>
    <row r="368" spans="1:4" x14ac:dyDescent="0.2">
      <c r="A368" s="86">
        <v>605501</v>
      </c>
      <c r="B368" s="87" t="s">
        <v>518</v>
      </c>
      <c r="C368" s="87" t="s">
        <v>146</v>
      </c>
      <c r="D368" s="88">
        <v>52346.68</v>
      </c>
    </row>
    <row r="369" spans="1:4" x14ac:dyDescent="0.2">
      <c r="A369" s="86">
        <v>605693</v>
      </c>
      <c r="B369" s="87" t="s">
        <v>519</v>
      </c>
      <c r="C369" s="87" t="s">
        <v>146</v>
      </c>
      <c r="D369" s="88">
        <v>55926.9</v>
      </c>
    </row>
    <row r="370" spans="1:4" x14ac:dyDescent="0.2">
      <c r="A370" s="86">
        <v>605502</v>
      </c>
      <c r="B370" s="87" t="s">
        <v>520</v>
      </c>
      <c r="C370" s="87" t="s">
        <v>146</v>
      </c>
      <c r="D370" s="88">
        <v>55703.54</v>
      </c>
    </row>
    <row r="371" spans="1:4" x14ac:dyDescent="0.2">
      <c r="A371" s="86">
        <v>605694</v>
      </c>
      <c r="B371" s="87" t="s">
        <v>521</v>
      </c>
      <c r="C371" s="87" t="s">
        <v>146</v>
      </c>
      <c r="D371" s="88">
        <v>59341.61</v>
      </c>
    </row>
    <row r="372" spans="1:4" x14ac:dyDescent="0.2">
      <c r="A372" s="86">
        <v>605503</v>
      </c>
      <c r="B372" s="87" t="s">
        <v>522</v>
      </c>
      <c r="C372" s="87" t="s">
        <v>146</v>
      </c>
      <c r="D372" s="88">
        <v>59108.15</v>
      </c>
    </row>
    <row r="373" spans="1:4" x14ac:dyDescent="0.2">
      <c r="A373" s="86">
        <v>606433</v>
      </c>
      <c r="B373" s="87" t="s">
        <v>523</v>
      </c>
      <c r="C373" s="87" t="s">
        <v>146</v>
      </c>
      <c r="D373" s="88">
        <v>8793.2199999999993</v>
      </c>
    </row>
    <row r="374" spans="1:4" x14ac:dyDescent="0.2">
      <c r="A374" s="86">
        <v>606343</v>
      </c>
      <c r="B374" s="87" t="s">
        <v>524</v>
      </c>
      <c r="C374" s="87" t="s">
        <v>146</v>
      </c>
      <c r="D374" s="88">
        <v>8729.4</v>
      </c>
    </row>
    <row r="375" spans="1:4" x14ac:dyDescent="0.2">
      <c r="A375" s="86">
        <v>606434</v>
      </c>
      <c r="B375" s="87" t="s">
        <v>525</v>
      </c>
      <c r="C375" s="87" t="s">
        <v>146</v>
      </c>
      <c r="D375" s="88">
        <v>9722.73</v>
      </c>
    </row>
    <row r="376" spans="1:4" x14ac:dyDescent="0.2">
      <c r="A376" s="86">
        <v>606344</v>
      </c>
      <c r="B376" s="87" t="s">
        <v>526</v>
      </c>
      <c r="C376" s="87" t="s">
        <v>146</v>
      </c>
      <c r="D376" s="88">
        <v>9654.59</v>
      </c>
    </row>
    <row r="377" spans="1:4" x14ac:dyDescent="0.2">
      <c r="A377" s="86">
        <v>606435</v>
      </c>
      <c r="B377" s="87" t="s">
        <v>527</v>
      </c>
      <c r="C377" s="87" t="s">
        <v>146</v>
      </c>
      <c r="D377" s="88">
        <v>10614.62</v>
      </c>
    </row>
    <row r="378" spans="1:4" x14ac:dyDescent="0.2">
      <c r="A378" s="86">
        <v>606345</v>
      </c>
      <c r="B378" s="87" t="s">
        <v>528</v>
      </c>
      <c r="C378" s="87" t="s">
        <v>146</v>
      </c>
      <c r="D378" s="88">
        <v>10543.24</v>
      </c>
    </row>
    <row r="379" spans="1:4" x14ac:dyDescent="0.2">
      <c r="A379" s="86">
        <v>606436</v>
      </c>
      <c r="B379" s="87" t="s">
        <v>529</v>
      </c>
      <c r="C379" s="87" t="s">
        <v>146</v>
      </c>
      <c r="D379" s="88">
        <v>11284.56</v>
      </c>
    </row>
    <row r="380" spans="1:4" x14ac:dyDescent="0.2">
      <c r="A380" s="86">
        <v>606346</v>
      </c>
      <c r="B380" s="87" t="s">
        <v>530</v>
      </c>
      <c r="C380" s="87" t="s">
        <v>146</v>
      </c>
      <c r="D380" s="88">
        <v>11207.76</v>
      </c>
    </row>
    <row r="381" spans="1:4" x14ac:dyDescent="0.2">
      <c r="A381" s="86">
        <v>606437</v>
      </c>
      <c r="B381" s="87" t="s">
        <v>531</v>
      </c>
      <c r="C381" s="87" t="s">
        <v>146</v>
      </c>
      <c r="D381" s="88">
        <v>12214.13</v>
      </c>
    </row>
    <row r="382" spans="1:4" x14ac:dyDescent="0.2">
      <c r="A382" s="86">
        <v>606347</v>
      </c>
      <c r="B382" s="87" t="s">
        <v>532</v>
      </c>
      <c r="C382" s="87" t="s">
        <v>146</v>
      </c>
      <c r="D382" s="88">
        <v>12134.09</v>
      </c>
    </row>
    <row r="383" spans="1:4" x14ac:dyDescent="0.2">
      <c r="A383" s="86">
        <v>606438</v>
      </c>
      <c r="B383" s="87" t="s">
        <v>533</v>
      </c>
      <c r="C383" s="87" t="s">
        <v>146</v>
      </c>
      <c r="D383" s="88">
        <v>12540.42</v>
      </c>
    </row>
    <row r="384" spans="1:4" x14ac:dyDescent="0.2">
      <c r="A384" s="86">
        <v>606348</v>
      </c>
      <c r="B384" s="87" t="s">
        <v>534</v>
      </c>
      <c r="C384" s="87" t="s">
        <v>146</v>
      </c>
      <c r="D384" s="88">
        <v>12459.29</v>
      </c>
    </row>
    <row r="385" spans="1:4" x14ac:dyDescent="0.2">
      <c r="A385" s="86">
        <v>606439</v>
      </c>
      <c r="B385" s="87" t="s">
        <v>535</v>
      </c>
      <c r="C385" s="87" t="s">
        <v>146</v>
      </c>
      <c r="D385" s="88">
        <v>13217.51</v>
      </c>
    </row>
    <row r="386" spans="1:4" x14ac:dyDescent="0.2">
      <c r="A386" s="86">
        <v>606349</v>
      </c>
      <c r="B386" s="87" t="s">
        <v>536</v>
      </c>
      <c r="C386" s="87" t="s">
        <v>146</v>
      </c>
      <c r="D386" s="88">
        <v>13109.35</v>
      </c>
    </row>
    <row r="387" spans="1:4" x14ac:dyDescent="0.2">
      <c r="A387" s="86">
        <v>606440</v>
      </c>
      <c r="B387" s="87" t="s">
        <v>537</v>
      </c>
      <c r="C387" s="87" t="s">
        <v>146</v>
      </c>
      <c r="D387" s="88">
        <v>13825.74</v>
      </c>
    </row>
    <row r="388" spans="1:4" x14ac:dyDescent="0.2">
      <c r="A388" s="86">
        <v>606350</v>
      </c>
      <c r="B388" s="87" t="s">
        <v>538</v>
      </c>
      <c r="C388" s="87" t="s">
        <v>146</v>
      </c>
      <c r="D388" s="88">
        <v>13713.25</v>
      </c>
    </row>
    <row r="389" spans="1:4" x14ac:dyDescent="0.2">
      <c r="A389" s="86">
        <v>606441</v>
      </c>
      <c r="B389" s="87" t="s">
        <v>539</v>
      </c>
      <c r="C389" s="87" t="s">
        <v>146</v>
      </c>
      <c r="D389" s="88">
        <v>14483.52</v>
      </c>
    </row>
    <row r="390" spans="1:4" x14ac:dyDescent="0.2">
      <c r="A390" s="86">
        <v>606351</v>
      </c>
      <c r="B390" s="87" t="s">
        <v>540</v>
      </c>
      <c r="C390" s="87" t="s">
        <v>146</v>
      </c>
      <c r="D390" s="88">
        <v>14367.78</v>
      </c>
    </row>
    <row r="391" spans="1:4" x14ac:dyDescent="0.2">
      <c r="A391" s="86">
        <v>606442</v>
      </c>
      <c r="B391" s="87" t="s">
        <v>541</v>
      </c>
      <c r="C391" s="87" t="s">
        <v>146</v>
      </c>
      <c r="D391" s="88">
        <v>15115.99</v>
      </c>
    </row>
    <row r="392" spans="1:4" x14ac:dyDescent="0.2">
      <c r="A392" s="86">
        <v>606352</v>
      </c>
      <c r="B392" s="87" t="s">
        <v>542</v>
      </c>
      <c r="C392" s="87" t="s">
        <v>146</v>
      </c>
      <c r="D392" s="88">
        <v>14995.93</v>
      </c>
    </row>
    <row r="393" spans="1:4" x14ac:dyDescent="0.2">
      <c r="A393" s="86">
        <v>606443</v>
      </c>
      <c r="B393" s="87" t="s">
        <v>543</v>
      </c>
      <c r="C393" s="87" t="s">
        <v>146</v>
      </c>
      <c r="D393" s="88">
        <v>16029.62</v>
      </c>
    </row>
    <row r="394" spans="1:4" x14ac:dyDescent="0.2">
      <c r="A394" s="86">
        <v>606353</v>
      </c>
      <c r="B394" s="87" t="s">
        <v>544</v>
      </c>
      <c r="C394" s="87" t="s">
        <v>146</v>
      </c>
      <c r="D394" s="88">
        <v>15906.31</v>
      </c>
    </row>
    <row r="395" spans="1:4" x14ac:dyDescent="0.2">
      <c r="A395" s="86">
        <v>606444</v>
      </c>
      <c r="B395" s="87" t="s">
        <v>545</v>
      </c>
      <c r="C395" s="87" t="s">
        <v>146</v>
      </c>
      <c r="D395" s="88">
        <v>16723.759999999998</v>
      </c>
    </row>
    <row r="396" spans="1:4" x14ac:dyDescent="0.2">
      <c r="A396" s="86">
        <v>606354</v>
      </c>
      <c r="B396" s="87" t="s">
        <v>546</v>
      </c>
      <c r="C396" s="87" t="s">
        <v>146</v>
      </c>
      <c r="D396" s="88">
        <v>16596.12</v>
      </c>
    </row>
    <row r="397" spans="1:4" x14ac:dyDescent="0.2">
      <c r="A397" s="86">
        <v>606445</v>
      </c>
      <c r="B397" s="87" t="s">
        <v>547</v>
      </c>
      <c r="C397" s="87" t="s">
        <v>146</v>
      </c>
      <c r="D397" s="88">
        <v>17376.41</v>
      </c>
    </row>
    <row r="398" spans="1:4" x14ac:dyDescent="0.2">
      <c r="A398" s="86">
        <v>606355</v>
      </c>
      <c r="B398" s="87" t="s">
        <v>548</v>
      </c>
      <c r="C398" s="87" t="s">
        <v>146</v>
      </c>
      <c r="D398" s="88">
        <v>17246.61</v>
      </c>
    </row>
    <row r="399" spans="1:4" x14ac:dyDescent="0.2">
      <c r="A399" s="86">
        <v>606446</v>
      </c>
      <c r="B399" s="87" t="s">
        <v>549</v>
      </c>
      <c r="C399" s="87" t="s">
        <v>146</v>
      </c>
      <c r="D399" s="88">
        <v>18010.509999999998</v>
      </c>
    </row>
    <row r="400" spans="1:4" x14ac:dyDescent="0.2">
      <c r="A400" s="86">
        <v>606356</v>
      </c>
      <c r="B400" s="87" t="s">
        <v>550</v>
      </c>
      <c r="C400" s="87" t="s">
        <v>146</v>
      </c>
      <c r="D400" s="88">
        <v>17877.47</v>
      </c>
    </row>
    <row r="401" spans="1:4" x14ac:dyDescent="0.2">
      <c r="A401" s="86">
        <v>606447</v>
      </c>
      <c r="B401" s="87" t="s">
        <v>551</v>
      </c>
      <c r="C401" s="87" t="s">
        <v>146</v>
      </c>
      <c r="D401" s="88">
        <v>18705.46</v>
      </c>
    </row>
    <row r="402" spans="1:4" x14ac:dyDescent="0.2">
      <c r="A402" s="86">
        <v>606357</v>
      </c>
      <c r="B402" s="87" t="s">
        <v>552</v>
      </c>
      <c r="C402" s="87" t="s">
        <v>146</v>
      </c>
      <c r="D402" s="88">
        <v>18543.93</v>
      </c>
    </row>
    <row r="403" spans="1:4" x14ac:dyDescent="0.2">
      <c r="A403" s="86">
        <v>606448</v>
      </c>
      <c r="B403" s="87" t="s">
        <v>553</v>
      </c>
      <c r="C403" s="87" t="s">
        <v>146</v>
      </c>
      <c r="D403" s="88">
        <v>19679.72</v>
      </c>
    </row>
    <row r="404" spans="1:4" x14ac:dyDescent="0.2">
      <c r="A404" s="86">
        <v>606358</v>
      </c>
      <c r="B404" s="87" t="s">
        <v>554</v>
      </c>
      <c r="C404" s="87" t="s">
        <v>146</v>
      </c>
      <c r="D404" s="88">
        <v>19513.14</v>
      </c>
    </row>
    <row r="405" spans="1:4" x14ac:dyDescent="0.2">
      <c r="A405" s="86">
        <v>606449</v>
      </c>
      <c r="B405" s="87" t="s">
        <v>555</v>
      </c>
      <c r="C405" s="87" t="s">
        <v>146</v>
      </c>
      <c r="D405" s="88">
        <v>24270.28</v>
      </c>
    </row>
    <row r="406" spans="1:4" x14ac:dyDescent="0.2">
      <c r="A406" s="86">
        <v>606359</v>
      </c>
      <c r="B406" s="87" t="s">
        <v>556</v>
      </c>
      <c r="C406" s="87" t="s">
        <v>146</v>
      </c>
      <c r="D406" s="88">
        <v>24098.66</v>
      </c>
    </row>
    <row r="407" spans="1:4" x14ac:dyDescent="0.2">
      <c r="A407" s="86">
        <v>606450</v>
      </c>
      <c r="B407" s="87" t="s">
        <v>557</v>
      </c>
      <c r="C407" s="87" t="s">
        <v>146</v>
      </c>
      <c r="D407" s="88">
        <v>25239.94</v>
      </c>
    </row>
    <row r="408" spans="1:4" x14ac:dyDescent="0.2">
      <c r="A408" s="86">
        <v>606360</v>
      </c>
      <c r="B408" s="87" t="s">
        <v>558</v>
      </c>
      <c r="C408" s="87" t="s">
        <v>146</v>
      </c>
      <c r="D408" s="88">
        <v>25062.01</v>
      </c>
    </row>
    <row r="409" spans="1:4" x14ac:dyDescent="0.2">
      <c r="A409" s="86">
        <v>606451</v>
      </c>
      <c r="B409" s="87" t="s">
        <v>559</v>
      </c>
      <c r="C409" s="87" t="s">
        <v>146</v>
      </c>
      <c r="D409" s="88">
        <v>26051.53</v>
      </c>
    </row>
    <row r="410" spans="1:4" x14ac:dyDescent="0.2">
      <c r="A410" s="86">
        <v>606361</v>
      </c>
      <c r="B410" s="87" t="s">
        <v>560</v>
      </c>
      <c r="C410" s="87" t="s">
        <v>146</v>
      </c>
      <c r="D410" s="88">
        <v>25868.55</v>
      </c>
    </row>
    <row r="411" spans="1:4" x14ac:dyDescent="0.2">
      <c r="A411" s="86">
        <v>606452</v>
      </c>
      <c r="B411" s="87" t="s">
        <v>561</v>
      </c>
      <c r="C411" s="87" t="s">
        <v>146</v>
      </c>
      <c r="D411" s="88">
        <v>29692.73</v>
      </c>
    </row>
    <row r="412" spans="1:4" x14ac:dyDescent="0.2">
      <c r="A412" s="86">
        <v>606362</v>
      </c>
      <c r="B412" s="87" t="s">
        <v>562</v>
      </c>
      <c r="C412" s="87" t="s">
        <v>146</v>
      </c>
      <c r="D412" s="88">
        <v>29504.7</v>
      </c>
    </row>
    <row r="413" spans="1:4" x14ac:dyDescent="0.2">
      <c r="A413" s="86">
        <v>606453</v>
      </c>
      <c r="B413" s="87" t="s">
        <v>563</v>
      </c>
      <c r="C413" s="87" t="s">
        <v>146</v>
      </c>
      <c r="D413" s="88">
        <v>30151.4</v>
      </c>
    </row>
    <row r="414" spans="1:4" x14ac:dyDescent="0.2">
      <c r="A414" s="86">
        <v>606363</v>
      </c>
      <c r="B414" s="87" t="s">
        <v>564</v>
      </c>
      <c r="C414" s="87" t="s">
        <v>146</v>
      </c>
      <c r="D414" s="88">
        <v>29959.59</v>
      </c>
    </row>
    <row r="415" spans="1:4" x14ac:dyDescent="0.2">
      <c r="A415" s="86">
        <v>606454</v>
      </c>
      <c r="B415" s="87" t="s">
        <v>565</v>
      </c>
      <c r="C415" s="87" t="s">
        <v>146</v>
      </c>
      <c r="D415" s="88">
        <v>36004.5</v>
      </c>
    </row>
    <row r="416" spans="1:4" x14ac:dyDescent="0.2">
      <c r="A416" s="86">
        <v>606364</v>
      </c>
      <c r="B416" s="87" t="s">
        <v>566</v>
      </c>
      <c r="C416" s="87" t="s">
        <v>146</v>
      </c>
      <c r="D416" s="88">
        <v>35807.64</v>
      </c>
    </row>
    <row r="417" spans="1:4" x14ac:dyDescent="0.2">
      <c r="A417" s="86">
        <v>606455</v>
      </c>
      <c r="B417" s="87" t="s">
        <v>567</v>
      </c>
      <c r="C417" s="87" t="s">
        <v>146</v>
      </c>
      <c r="D417" s="88">
        <v>36582.71</v>
      </c>
    </row>
    <row r="418" spans="1:4" x14ac:dyDescent="0.2">
      <c r="A418" s="86">
        <v>606365</v>
      </c>
      <c r="B418" s="87" t="s">
        <v>568</v>
      </c>
      <c r="C418" s="87" t="s">
        <v>146</v>
      </c>
      <c r="D418" s="88">
        <v>36383.33</v>
      </c>
    </row>
    <row r="419" spans="1:4" x14ac:dyDescent="0.2">
      <c r="A419" s="86">
        <v>606456</v>
      </c>
      <c r="B419" s="87" t="s">
        <v>569</v>
      </c>
      <c r="C419" s="87" t="s">
        <v>146</v>
      </c>
      <c r="D419" s="88">
        <v>37985.58</v>
      </c>
    </row>
    <row r="420" spans="1:4" x14ac:dyDescent="0.2">
      <c r="A420" s="86">
        <v>606366</v>
      </c>
      <c r="B420" s="87" t="s">
        <v>570</v>
      </c>
      <c r="C420" s="87" t="s">
        <v>146</v>
      </c>
      <c r="D420" s="88">
        <v>37781.15</v>
      </c>
    </row>
    <row r="421" spans="1:4" x14ac:dyDescent="0.2">
      <c r="A421" s="86">
        <v>606457</v>
      </c>
      <c r="B421" s="87" t="s">
        <v>571</v>
      </c>
      <c r="C421" s="87" t="s">
        <v>146</v>
      </c>
      <c r="D421" s="88">
        <v>38596</v>
      </c>
    </row>
    <row r="422" spans="1:4" x14ac:dyDescent="0.2">
      <c r="A422" s="86">
        <v>606367</v>
      </c>
      <c r="B422" s="87" t="s">
        <v>572</v>
      </c>
      <c r="C422" s="87" t="s">
        <v>146</v>
      </c>
      <c r="D422" s="88">
        <v>38387.78</v>
      </c>
    </row>
    <row r="423" spans="1:4" x14ac:dyDescent="0.2">
      <c r="A423" s="86">
        <v>606458</v>
      </c>
      <c r="B423" s="87" t="s">
        <v>573</v>
      </c>
      <c r="C423" s="87" t="s">
        <v>146</v>
      </c>
      <c r="D423" s="88">
        <v>52477.09</v>
      </c>
    </row>
    <row r="424" spans="1:4" x14ac:dyDescent="0.2">
      <c r="A424" s="86">
        <v>606368</v>
      </c>
      <c r="B424" s="87" t="s">
        <v>574</v>
      </c>
      <c r="C424" s="87" t="s">
        <v>146</v>
      </c>
      <c r="D424" s="88">
        <v>52265.09</v>
      </c>
    </row>
    <row r="425" spans="1:4" x14ac:dyDescent="0.2">
      <c r="A425" s="86">
        <v>606459</v>
      </c>
      <c r="B425" s="87" t="s">
        <v>575</v>
      </c>
      <c r="C425" s="87" t="s">
        <v>146</v>
      </c>
      <c r="D425" s="88">
        <v>54605.17</v>
      </c>
    </row>
    <row r="426" spans="1:4" x14ac:dyDescent="0.2">
      <c r="A426" s="86">
        <v>606369</v>
      </c>
      <c r="B426" s="87" t="s">
        <v>576</v>
      </c>
      <c r="C426" s="87" t="s">
        <v>146</v>
      </c>
      <c r="D426" s="88">
        <v>54388.12</v>
      </c>
    </row>
    <row r="427" spans="1:4" x14ac:dyDescent="0.2">
      <c r="A427" s="86">
        <v>606479</v>
      </c>
      <c r="B427" s="87" t="s">
        <v>577</v>
      </c>
      <c r="C427" s="87" t="s">
        <v>146</v>
      </c>
      <c r="D427" s="88">
        <v>12330.71</v>
      </c>
    </row>
    <row r="428" spans="1:4" x14ac:dyDescent="0.2">
      <c r="A428" s="86">
        <v>606460</v>
      </c>
      <c r="B428" s="87" t="s">
        <v>578</v>
      </c>
      <c r="C428" s="87" t="s">
        <v>146</v>
      </c>
      <c r="D428" s="88">
        <v>12249.95</v>
      </c>
    </row>
    <row r="429" spans="1:4" x14ac:dyDescent="0.2">
      <c r="A429" s="86">
        <v>606480</v>
      </c>
      <c r="B429" s="87" t="s">
        <v>579</v>
      </c>
      <c r="C429" s="87" t="s">
        <v>146</v>
      </c>
      <c r="D429" s="88">
        <v>16074.57</v>
      </c>
    </row>
    <row r="430" spans="1:4" x14ac:dyDescent="0.2">
      <c r="A430" s="86">
        <v>606461</v>
      </c>
      <c r="B430" s="87" t="s">
        <v>580</v>
      </c>
      <c r="C430" s="87" t="s">
        <v>146</v>
      </c>
      <c r="D430" s="88">
        <v>15976.14</v>
      </c>
    </row>
    <row r="431" spans="1:4" x14ac:dyDescent="0.2">
      <c r="A431" s="86">
        <v>606481</v>
      </c>
      <c r="B431" s="87" t="s">
        <v>581</v>
      </c>
      <c r="C431" s="87" t="s">
        <v>146</v>
      </c>
      <c r="D431" s="88">
        <v>18702.54</v>
      </c>
    </row>
    <row r="432" spans="1:4" x14ac:dyDescent="0.2">
      <c r="A432" s="86">
        <v>606462</v>
      </c>
      <c r="B432" s="87" t="s">
        <v>582</v>
      </c>
      <c r="C432" s="87" t="s">
        <v>146</v>
      </c>
      <c r="D432" s="88">
        <v>18558.689999999999</v>
      </c>
    </row>
    <row r="433" spans="1:4" x14ac:dyDescent="0.2">
      <c r="A433" s="86">
        <v>606482</v>
      </c>
      <c r="B433" s="87" t="s">
        <v>583</v>
      </c>
      <c r="C433" s="87" t="s">
        <v>146</v>
      </c>
      <c r="D433" s="88">
        <v>19675.87</v>
      </c>
    </row>
    <row r="434" spans="1:4" x14ac:dyDescent="0.2">
      <c r="A434" s="86">
        <v>606463</v>
      </c>
      <c r="B434" s="87" t="s">
        <v>584</v>
      </c>
      <c r="C434" s="87" t="s">
        <v>146</v>
      </c>
      <c r="D434" s="88">
        <v>19526.97</v>
      </c>
    </row>
    <row r="435" spans="1:4" x14ac:dyDescent="0.2">
      <c r="A435" s="86">
        <v>606483</v>
      </c>
      <c r="B435" s="87" t="s">
        <v>585</v>
      </c>
      <c r="C435" s="87" t="s">
        <v>146</v>
      </c>
      <c r="D435" s="88">
        <v>20173.099999999999</v>
      </c>
    </row>
    <row r="436" spans="1:4" x14ac:dyDescent="0.2">
      <c r="A436" s="86">
        <v>606464</v>
      </c>
      <c r="B436" s="87" t="s">
        <v>586</v>
      </c>
      <c r="C436" s="87" t="s">
        <v>146</v>
      </c>
      <c r="D436" s="88">
        <v>20021.669999999998</v>
      </c>
    </row>
    <row r="437" spans="1:4" x14ac:dyDescent="0.2">
      <c r="A437" s="86">
        <v>606484</v>
      </c>
      <c r="B437" s="87" t="s">
        <v>587</v>
      </c>
      <c r="C437" s="87" t="s">
        <v>146</v>
      </c>
      <c r="D437" s="88">
        <v>20866.419999999998</v>
      </c>
    </row>
    <row r="438" spans="1:4" x14ac:dyDescent="0.2">
      <c r="A438" s="86">
        <v>606465</v>
      </c>
      <c r="B438" s="87" t="s">
        <v>588</v>
      </c>
      <c r="C438" s="87" t="s">
        <v>146</v>
      </c>
      <c r="D438" s="88">
        <v>20709.939999999999</v>
      </c>
    </row>
    <row r="439" spans="1:4" x14ac:dyDescent="0.2">
      <c r="A439" s="86">
        <v>606485</v>
      </c>
      <c r="B439" s="87" t="s">
        <v>589</v>
      </c>
      <c r="C439" s="87" t="s">
        <v>146</v>
      </c>
      <c r="D439" s="88">
        <v>21533.040000000001</v>
      </c>
    </row>
    <row r="440" spans="1:4" x14ac:dyDescent="0.2">
      <c r="A440" s="86">
        <v>606466</v>
      </c>
      <c r="B440" s="87" t="s">
        <v>590</v>
      </c>
      <c r="C440" s="87" t="s">
        <v>146</v>
      </c>
      <c r="D440" s="88">
        <v>21375.3</v>
      </c>
    </row>
    <row r="441" spans="1:4" x14ac:dyDescent="0.2">
      <c r="A441" s="86">
        <v>606486</v>
      </c>
      <c r="B441" s="87" t="s">
        <v>591</v>
      </c>
      <c r="C441" s="87" t="s">
        <v>146</v>
      </c>
      <c r="D441" s="88">
        <v>22475.919999999998</v>
      </c>
    </row>
    <row r="442" spans="1:4" x14ac:dyDescent="0.2">
      <c r="A442" s="86">
        <v>606467</v>
      </c>
      <c r="B442" s="87" t="s">
        <v>592</v>
      </c>
      <c r="C442" s="87" t="s">
        <v>146</v>
      </c>
      <c r="D442" s="88">
        <v>22314.39</v>
      </c>
    </row>
    <row r="443" spans="1:4" x14ac:dyDescent="0.2">
      <c r="A443" s="86">
        <v>606487</v>
      </c>
      <c r="B443" s="87" t="s">
        <v>593</v>
      </c>
      <c r="C443" s="87" t="s">
        <v>146</v>
      </c>
      <c r="D443" s="88">
        <v>23129.19</v>
      </c>
    </row>
    <row r="444" spans="1:4" x14ac:dyDescent="0.2">
      <c r="A444" s="86">
        <v>606468</v>
      </c>
      <c r="B444" s="87" t="s">
        <v>594</v>
      </c>
      <c r="C444" s="87" t="s">
        <v>146</v>
      </c>
      <c r="D444" s="88">
        <v>22965.14</v>
      </c>
    </row>
    <row r="445" spans="1:4" x14ac:dyDescent="0.2">
      <c r="A445" s="86">
        <v>606488</v>
      </c>
      <c r="B445" s="87" t="s">
        <v>595</v>
      </c>
      <c r="C445" s="87" t="s">
        <v>146</v>
      </c>
      <c r="D445" s="88">
        <v>28587.84</v>
      </c>
    </row>
    <row r="446" spans="1:4" x14ac:dyDescent="0.2">
      <c r="A446" s="86">
        <v>606469</v>
      </c>
      <c r="B446" s="87" t="s">
        <v>596</v>
      </c>
      <c r="C446" s="87" t="s">
        <v>146</v>
      </c>
      <c r="D446" s="88">
        <v>28418.74</v>
      </c>
    </row>
    <row r="447" spans="1:4" x14ac:dyDescent="0.2">
      <c r="A447" s="86">
        <v>606489</v>
      </c>
      <c r="B447" s="87" t="s">
        <v>597</v>
      </c>
      <c r="C447" s="87" t="s">
        <v>146</v>
      </c>
      <c r="D447" s="88">
        <v>30159.79</v>
      </c>
    </row>
    <row r="448" spans="1:4" x14ac:dyDescent="0.2">
      <c r="A448" s="86">
        <v>606470</v>
      </c>
      <c r="B448" s="87" t="s">
        <v>598</v>
      </c>
      <c r="C448" s="87" t="s">
        <v>146</v>
      </c>
      <c r="D448" s="88">
        <v>29988.17</v>
      </c>
    </row>
    <row r="449" spans="1:4" x14ac:dyDescent="0.2">
      <c r="A449" s="86">
        <v>606490</v>
      </c>
      <c r="B449" s="87" t="s">
        <v>599</v>
      </c>
      <c r="C449" s="87" t="s">
        <v>146</v>
      </c>
      <c r="D449" s="88">
        <v>31041.71</v>
      </c>
    </row>
    <row r="450" spans="1:4" x14ac:dyDescent="0.2">
      <c r="A450" s="86">
        <v>606471</v>
      </c>
      <c r="B450" s="87" t="s">
        <v>600</v>
      </c>
      <c r="C450" s="87" t="s">
        <v>146</v>
      </c>
      <c r="D450" s="88">
        <v>30865.040000000001</v>
      </c>
    </row>
    <row r="451" spans="1:4" x14ac:dyDescent="0.2">
      <c r="A451" s="86">
        <v>606491</v>
      </c>
      <c r="B451" s="87" t="s">
        <v>601</v>
      </c>
      <c r="C451" s="87" t="s">
        <v>146</v>
      </c>
      <c r="D451" s="88">
        <v>31907.17</v>
      </c>
    </row>
    <row r="452" spans="1:4" x14ac:dyDescent="0.2">
      <c r="A452" s="86">
        <v>606472</v>
      </c>
      <c r="B452" s="87" t="s">
        <v>602</v>
      </c>
      <c r="C452" s="87" t="s">
        <v>146</v>
      </c>
      <c r="D452" s="88">
        <v>31726.71</v>
      </c>
    </row>
    <row r="453" spans="1:4" x14ac:dyDescent="0.2">
      <c r="A453" s="86">
        <v>606492</v>
      </c>
      <c r="B453" s="87" t="s">
        <v>603</v>
      </c>
      <c r="C453" s="87" t="s">
        <v>146</v>
      </c>
      <c r="D453" s="88">
        <v>32559.21</v>
      </c>
    </row>
    <row r="454" spans="1:4" x14ac:dyDescent="0.2">
      <c r="A454" s="86">
        <v>606473</v>
      </c>
      <c r="B454" s="87" t="s">
        <v>604</v>
      </c>
      <c r="C454" s="87" t="s">
        <v>146</v>
      </c>
      <c r="D454" s="88">
        <v>32376.23</v>
      </c>
    </row>
    <row r="455" spans="1:4" x14ac:dyDescent="0.2">
      <c r="A455" s="86">
        <v>606493</v>
      </c>
      <c r="B455" s="87" t="s">
        <v>605</v>
      </c>
      <c r="C455" s="87" t="s">
        <v>146</v>
      </c>
      <c r="D455" s="88">
        <v>34308.53</v>
      </c>
    </row>
    <row r="456" spans="1:4" x14ac:dyDescent="0.2">
      <c r="A456" s="86">
        <v>606474</v>
      </c>
      <c r="B456" s="87" t="s">
        <v>606</v>
      </c>
      <c r="C456" s="87" t="s">
        <v>146</v>
      </c>
      <c r="D456" s="88">
        <v>34124.29</v>
      </c>
    </row>
    <row r="457" spans="1:4" x14ac:dyDescent="0.2">
      <c r="A457" s="86">
        <v>606494</v>
      </c>
      <c r="B457" s="87" t="s">
        <v>607</v>
      </c>
      <c r="C457" s="87" t="s">
        <v>146</v>
      </c>
      <c r="D457" s="88">
        <v>39641.629999999997</v>
      </c>
    </row>
    <row r="458" spans="1:4" x14ac:dyDescent="0.2">
      <c r="A458" s="86">
        <v>606475</v>
      </c>
      <c r="B458" s="87" t="s">
        <v>608</v>
      </c>
      <c r="C458" s="87" t="s">
        <v>146</v>
      </c>
      <c r="D458" s="88">
        <v>39448.559999999998</v>
      </c>
    </row>
    <row r="459" spans="1:4" x14ac:dyDescent="0.2">
      <c r="A459" s="86">
        <v>606495</v>
      </c>
      <c r="B459" s="87" t="s">
        <v>609</v>
      </c>
      <c r="C459" s="87" t="s">
        <v>146</v>
      </c>
      <c r="D459" s="88">
        <v>46682.22</v>
      </c>
    </row>
    <row r="460" spans="1:4" x14ac:dyDescent="0.2">
      <c r="A460" s="86">
        <v>606476</v>
      </c>
      <c r="B460" s="87" t="s">
        <v>610</v>
      </c>
      <c r="C460" s="87" t="s">
        <v>146</v>
      </c>
      <c r="D460" s="88">
        <v>46484.1</v>
      </c>
    </row>
    <row r="461" spans="1:4" x14ac:dyDescent="0.2">
      <c r="A461" s="86">
        <v>606496</v>
      </c>
      <c r="B461" s="87" t="s">
        <v>611</v>
      </c>
      <c r="C461" s="87" t="s">
        <v>146</v>
      </c>
      <c r="D461" s="88">
        <v>47791.02</v>
      </c>
    </row>
    <row r="462" spans="1:4" x14ac:dyDescent="0.2">
      <c r="A462" s="86">
        <v>606477</v>
      </c>
      <c r="B462" s="87" t="s">
        <v>612</v>
      </c>
      <c r="C462" s="87" t="s">
        <v>146</v>
      </c>
      <c r="D462" s="88">
        <v>47589.11</v>
      </c>
    </row>
    <row r="463" spans="1:4" x14ac:dyDescent="0.2">
      <c r="A463" s="86">
        <v>606497</v>
      </c>
      <c r="B463" s="87" t="s">
        <v>613</v>
      </c>
      <c r="C463" s="87" t="s">
        <v>146</v>
      </c>
      <c r="D463" s="88">
        <v>49084.58</v>
      </c>
    </row>
    <row r="464" spans="1:4" x14ac:dyDescent="0.2">
      <c r="A464" s="86">
        <v>606478</v>
      </c>
      <c r="B464" s="87" t="s">
        <v>614</v>
      </c>
      <c r="C464" s="87" t="s">
        <v>146</v>
      </c>
      <c r="D464" s="88">
        <v>48876.36</v>
      </c>
    </row>
    <row r="465" spans="1:4" x14ac:dyDescent="0.2">
      <c r="A465" s="86">
        <v>605835</v>
      </c>
      <c r="B465" s="87" t="s">
        <v>615</v>
      </c>
      <c r="C465" s="87" t="s">
        <v>146</v>
      </c>
      <c r="D465" s="88">
        <v>7132.96</v>
      </c>
    </row>
    <row r="466" spans="1:4" x14ac:dyDescent="0.2">
      <c r="A466" s="86">
        <v>605571</v>
      </c>
      <c r="B466" s="87" t="s">
        <v>616</v>
      </c>
      <c r="C466" s="87" t="s">
        <v>146</v>
      </c>
      <c r="D466" s="88">
        <v>6317.03</v>
      </c>
    </row>
    <row r="467" spans="1:4" x14ac:dyDescent="0.2">
      <c r="A467" s="86">
        <v>605850</v>
      </c>
      <c r="B467" s="87" t="s">
        <v>617</v>
      </c>
      <c r="C467" s="87" t="s">
        <v>146</v>
      </c>
      <c r="D467" s="88">
        <v>7576.89</v>
      </c>
    </row>
    <row r="468" spans="1:4" x14ac:dyDescent="0.2">
      <c r="A468" s="86">
        <v>605582</v>
      </c>
      <c r="B468" s="87" t="s">
        <v>618</v>
      </c>
      <c r="C468" s="87" t="s">
        <v>146</v>
      </c>
      <c r="D468" s="88">
        <v>6760.96</v>
      </c>
    </row>
    <row r="469" spans="1:4" x14ac:dyDescent="0.2">
      <c r="A469" s="86">
        <v>605889</v>
      </c>
      <c r="B469" s="87" t="s">
        <v>619</v>
      </c>
      <c r="C469" s="87" t="s">
        <v>146</v>
      </c>
      <c r="D469" s="88">
        <v>8349.02</v>
      </c>
    </row>
    <row r="470" spans="1:4" x14ac:dyDescent="0.2">
      <c r="A470" s="86">
        <v>605593</v>
      </c>
      <c r="B470" s="87" t="s">
        <v>620</v>
      </c>
      <c r="C470" s="87" t="s">
        <v>146</v>
      </c>
      <c r="D470" s="88">
        <v>7533.09</v>
      </c>
    </row>
    <row r="471" spans="1:4" x14ac:dyDescent="0.2">
      <c r="A471" s="86">
        <v>605739</v>
      </c>
      <c r="B471" s="87" t="s">
        <v>621</v>
      </c>
      <c r="C471" s="87" t="s">
        <v>146</v>
      </c>
      <c r="D471" s="88">
        <v>6879.63</v>
      </c>
    </row>
    <row r="472" spans="1:4" x14ac:dyDescent="0.2">
      <c r="A472" s="86">
        <v>605504</v>
      </c>
      <c r="B472" s="87" t="s">
        <v>622</v>
      </c>
      <c r="C472" s="87" t="s">
        <v>146</v>
      </c>
      <c r="D472" s="88">
        <v>6014.46</v>
      </c>
    </row>
    <row r="473" spans="1:4" x14ac:dyDescent="0.2">
      <c r="A473" s="86">
        <v>605781</v>
      </c>
      <c r="B473" s="87" t="s">
        <v>623</v>
      </c>
      <c r="C473" s="87" t="s">
        <v>146</v>
      </c>
      <c r="D473" s="88">
        <v>7323.56</v>
      </c>
    </row>
    <row r="474" spans="1:4" x14ac:dyDescent="0.2">
      <c r="A474" s="86">
        <v>605524</v>
      </c>
      <c r="B474" s="87" t="s">
        <v>624</v>
      </c>
      <c r="C474" s="87" t="s">
        <v>146</v>
      </c>
      <c r="D474" s="88">
        <v>6458.39</v>
      </c>
    </row>
    <row r="475" spans="1:4" x14ac:dyDescent="0.2">
      <c r="A475" s="86">
        <v>605815</v>
      </c>
      <c r="B475" s="87" t="s">
        <v>625</v>
      </c>
      <c r="C475" s="87" t="s">
        <v>146</v>
      </c>
      <c r="D475" s="88">
        <v>8095.69</v>
      </c>
    </row>
    <row r="476" spans="1:4" x14ac:dyDescent="0.2">
      <c r="A476" s="86">
        <v>605544</v>
      </c>
      <c r="B476" s="87" t="s">
        <v>626</v>
      </c>
      <c r="C476" s="87" t="s">
        <v>146</v>
      </c>
      <c r="D476" s="88">
        <v>7230.53</v>
      </c>
    </row>
    <row r="477" spans="1:4" x14ac:dyDescent="0.2">
      <c r="A477" s="86">
        <v>605836</v>
      </c>
      <c r="B477" s="87" t="s">
        <v>627</v>
      </c>
      <c r="C477" s="87" t="s">
        <v>146</v>
      </c>
      <c r="D477" s="88">
        <v>8086.76</v>
      </c>
    </row>
    <row r="478" spans="1:4" x14ac:dyDescent="0.2">
      <c r="A478" s="86">
        <v>605572</v>
      </c>
      <c r="B478" s="87" t="s">
        <v>628</v>
      </c>
      <c r="C478" s="87" t="s">
        <v>146</v>
      </c>
      <c r="D478" s="88">
        <v>7204.95</v>
      </c>
    </row>
    <row r="479" spans="1:4" x14ac:dyDescent="0.2">
      <c r="A479" s="86">
        <v>605851</v>
      </c>
      <c r="B479" s="87" t="s">
        <v>629</v>
      </c>
      <c r="C479" s="87" t="s">
        <v>146</v>
      </c>
      <c r="D479" s="88">
        <v>8666.59</v>
      </c>
    </row>
    <row r="480" spans="1:4" x14ac:dyDescent="0.2">
      <c r="A480" s="86">
        <v>605583</v>
      </c>
      <c r="B480" s="87" t="s">
        <v>630</v>
      </c>
      <c r="C480" s="87" t="s">
        <v>146</v>
      </c>
      <c r="D480" s="88">
        <v>7784.77</v>
      </c>
    </row>
    <row r="481" spans="1:4" x14ac:dyDescent="0.2">
      <c r="A481" s="86">
        <v>605890</v>
      </c>
      <c r="B481" s="87" t="s">
        <v>631</v>
      </c>
      <c r="C481" s="87" t="s">
        <v>146</v>
      </c>
      <c r="D481" s="88">
        <v>9675.09</v>
      </c>
    </row>
    <row r="482" spans="1:4" x14ac:dyDescent="0.2">
      <c r="A482" s="86">
        <v>605594</v>
      </c>
      <c r="B482" s="87" t="s">
        <v>632</v>
      </c>
      <c r="C482" s="87" t="s">
        <v>146</v>
      </c>
      <c r="D482" s="88">
        <v>8793.27</v>
      </c>
    </row>
    <row r="483" spans="1:4" x14ac:dyDescent="0.2">
      <c r="A483" s="86">
        <v>605740</v>
      </c>
      <c r="B483" s="87" t="s">
        <v>633</v>
      </c>
      <c r="C483" s="87" t="s">
        <v>146</v>
      </c>
      <c r="D483" s="88">
        <v>7801.24</v>
      </c>
    </row>
    <row r="484" spans="1:4" x14ac:dyDescent="0.2">
      <c r="A484" s="86">
        <v>605505</v>
      </c>
      <c r="B484" s="87" t="s">
        <v>634</v>
      </c>
      <c r="C484" s="87" t="s">
        <v>146</v>
      </c>
      <c r="D484" s="88">
        <v>6861.42</v>
      </c>
    </row>
    <row r="485" spans="1:4" x14ac:dyDescent="0.2">
      <c r="A485" s="86">
        <v>605782</v>
      </c>
      <c r="B485" s="87" t="s">
        <v>635</v>
      </c>
      <c r="C485" s="87" t="s">
        <v>146</v>
      </c>
      <c r="D485" s="88">
        <v>8381.06</v>
      </c>
    </row>
    <row r="486" spans="1:4" x14ac:dyDescent="0.2">
      <c r="A486" s="86">
        <v>605525</v>
      </c>
      <c r="B486" s="87" t="s">
        <v>636</v>
      </c>
      <c r="C486" s="87" t="s">
        <v>146</v>
      </c>
      <c r="D486" s="88">
        <v>7441.25</v>
      </c>
    </row>
    <row r="487" spans="1:4" x14ac:dyDescent="0.2">
      <c r="A487" s="86">
        <v>605816</v>
      </c>
      <c r="B487" s="87" t="s">
        <v>637</v>
      </c>
      <c r="C487" s="87" t="s">
        <v>146</v>
      </c>
      <c r="D487" s="88">
        <v>9389.56</v>
      </c>
    </row>
    <row r="488" spans="1:4" x14ac:dyDescent="0.2">
      <c r="A488" s="86">
        <v>605545</v>
      </c>
      <c r="B488" s="87" t="s">
        <v>638</v>
      </c>
      <c r="C488" s="87" t="s">
        <v>146</v>
      </c>
      <c r="D488" s="88">
        <v>8449.75</v>
      </c>
    </row>
    <row r="489" spans="1:4" x14ac:dyDescent="0.2">
      <c r="A489" s="86">
        <v>605837</v>
      </c>
      <c r="B489" s="87" t="s">
        <v>639</v>
      </c>
      <c r="C489" s="87" t="s">
        <v>146</v>
      </c>
      <c r="D489" s="88">
        <v>9626.44</v>
      </c>
    </row>
    <row r="490" spans="1:4" x14ac:dyDescent="0.2">
      <c r="A490" s="86">
        <v>605573</v>
      </c>
      <c r="B490" s="87" t="s">
        <v>640</v>
      </c>
      <c r="C490" s="87" t="s">
        <v>146</v>
      </c>
      <c r="D490" s="88">
        <v>8692.34</v>
      </c>
    </row>
    <row r="491" spans="1:4" x14ac:dyDescent="0.2">
      <c r="A491" s="86">
        <v>605852</v>
      </c>
      <c r="B491" s="87" t="s">
        <v>641</v>
      </c>
      <c r="C491" s="87" t="s">
        <v>146</v>
      </c>
      <c r="D491" s="88">
        <v>10360.290000000001</v>
      </c>
    </row>
    <row r="492" spans="1:4" x14ac:dyDescent="0.2">
      <c r="A492" s="86">
        <v>605584</v>
      </c>
      <c r="B492" s="87" t="s">
        <v>642</v>
      </c>
      <c r="C492" s="87" t="s">
        <v>146</v>
      </c>
      <c r="D492" s="88">
        <v>9426.19</v>
      </c>
    </row>
    <row r="493" spans="1:4" x14ac:dyDescent="0.2">
      <c r="A493" s="86">
        <v>605891</v>
      </c>
      <c r="B493" s="87" t="s">
        <v>643</v>
      </c>
      <c r="C493" s="87" t="s">
        <v>146</v>
      </c>
      <c r="D493" s="88">
        <v>11636.67</v>
      </c>
    </row>
    <row r="494" spans="1:4" x14ac:dyDescent="0.2">
      <c r="A494" s="86">
        <v>605595</v>
      </c>
      <c r="B494" s="87" t="s">
        <v>644</v>
      </c>
      <c r="C494" s="87" t="s">
        <v>146</v>
      </c>
      <c r="D494" s="88">
        <v>10702.57</v>
      </c>
    </row>
    <row r="495" spans="1:4" x14ac:dyDescent="0.2">
      <c r="A495" s="86">
        <v>605741</v>
      </c>
      <c r="B495" s="87" t="s">
        <v>645</v>
      </c>
      <c r="C495" s="87" t="s">
        <v>146</v>
      </c>
      <c r="D495" s="88">
        <v>9293.69</v>
      </c>
    </row>
    <row r="496" spans="1:4" x14ac:dyDescent="0.2">
      <c r="A496" s="86">
        <v>605506</v>
      </c>
      <c r="B496" s="87" t="s">
        <v>646</v>
      </c>
      <c r="C496" s="87" t="s">
        <v>146</v>
      </c>
      <c r="D496" s="88">
        <v>8285.77</v>
      </c>
    </row>
    <row r="497" spans="1:4" x14ac:dyDescent="0.2">
      <c r="A497" s="86">
        <v>605783</v>
      </c>
      <c r="B497" s="87" t="s">
        <v>647</v>
      </c>
      <c r="C497" s="87" t="s">
        <v>146</v>
      </c>
      <c r="D497" s="88">
        <v>10027.530000000001</v>
      </c>
    </row>
    <row r="498" spans="1:4" x14ac:dyDescent="0.2">
      <c r="A498" s="86">
        <v>605526</v>
      </c>
      <c r="B498" s="87" t="s">
        <v>648</v>
      </c>
      <c r="C498" s="87" t="s">
        <v>146</v>
      </c>
      <c r="D498" s="88">
        <v>9019.61</v>
      </c>
    </row>
    <row r="499" spans="1:4" x14ac:dyDescent="0.2">
      <c r="A499" s="86">
        <v>605817</v>
      </c>
      <c r="B499" s="87" t="s">
        <v>649</v>
      </c>
      <c r="C499" s="87" t="s">
        <v>146</v>
      </c>
      <c r="D499" s="88">
        <v>11303.91</v>
      </c>
    </row>
    <row r="500" spans="1:4" x14ac:dyDescent="0.2">
      <c r="A500" s="86">
        <v>605546</v>
      </c>
      <c r="B500" s="87" t="s">
        <v>650</v>
      </c>
      <c r="C500" s="87" t="s">
        <v>146</v>
      </c>
      <c r="D500" s="88">
        <v>10295.99</v>
      </c>
    </row>
    <row r="501" spans="1:4" x14ac:dyDescent="0.2">
      <c r="A501" s="86">
        <v>605838</v>
      </c>
      <c r="B501" s="87" t="s">
        <v>651</v>
      </c>
      <c r="C501" s="87" t="s">
        <v>146</v>
      </c>
      <c r="D501" s="88">
        <v>10963.87</v>
      </c>
    </row>
    <row r="502" spans="1:4" x14ac:dyDescent="0.2">
      <c r="A502" s="86">
        <v>605574</v>
      </c>
      <c r="B502" s="87" t="s">
        <v>652</v>
      </c>
      <c r="C502" s="87" t="s">
        <v>146</v>
      </c>
      <c r="D502" s="88">
        <v>9894.24</v>
      </c>
    </row>
    <row r="503" spans="1:4" x14ac:dyDescent="0.2">
      <c r="A503" s="86">
        <v>605853</v>
      </c>
      <c r="B503" s="87" t="s">
        <v>653</v>
      </c>
      <c r="C503" s="87" t="s">
        <v>146</v>
      </c>
      <c r="D503" s="88">
        <v>11869.85</v>
      </c>
    </row>
    <row r="504" spans="1:4" x14ac:dyDescent="0.2">
      <c r="A504" s="86">
        <v>605585</v>
      </c>
      <c r="B504" s="87" t="s">
        <v>654</v>
      </c>
      <c r="C504" s="87" t="s">
        <v>146</v>
      </c>
      <c r="D504" s="88">
        <v>10800.22</v>
      </c>
    </row>
    <row r="505" spans="1:4" x14ac:dyDescent="0.2">
      <c r="A505" s="86">
        <v>605892</v>
      </c>
      <c r="B505" s="87" t="s">
        <v>655</v>
      </c>
      <c r="C505" s="87" t="s">
        <v>146</v>
      </c>
      <c r="D505" s="88">
        <v>13445.62</v>
      </c>
    </row>
    <row r="506" spans="1:4" x14ac:dyDescent="0.2">
      <c r="A506" s="86">
        <v>605596</v>
      </c>
      <c r="B506" s="87" t="s">
        <v>656</v>
      </c>
      <c r="C506" s="87" t="s">
        <v>146</v>
      </c>
      <c r="D506" s="88">
        <v>12376</v>
      </c>
    </row>
    <row r="507" spans="1:4" x14ac:dyDescent="0.2">
      <c r="A507" s="86">
        <v>605742</v>
      </c>
      <c r="B507" s="87" t="s">
        <v>657</v>
      </c>
      <c r="C507" s="87" t="s">
        <v>146</v>
      </c>
      <c r="D507" s="88">
        <v>10583.88</v>
      </c>
    </row>
    <row r="508" spans="1:4" x14ac:dyDescent="0.2">
      <c r="A508" s="86">
        <v>605507</v>
      </c>
      <c r="B508" s="87" t="s">
        <v>658</v>
      </c>
      <c r="C508" s="87" t="s">
        <v>146</v>
      </c>
      <c r="D508" s="88">
        <v>9430.9500000000007</v>
      </c>
    </row>
    <row r="509" spans="1:4" x14ac:dyDescent="0.2">
      <c r="A509" s="86">
        <v>605784</v>
      </c>
      <c r="B509" s="87" t="s">
        <v>659</v>
      </c>
      <c r="C509" s="87" t="s">
        <v>146</v>
      </c>
      <c r="D509" s="88">
        <v>11489.86</v>
      </c>
    </row>
    <row r="510" spans="1:4" x14ac:dyDescent="0.2">
      <c r="A510" s="86">
        <v>605527</v>
      </c>
      <c r="B510" s="87" t="s">
        <v>660</v>
      </c>
      <c r="C510" s="87" t="s">
        <v>146</v>
      </c>
      <c r="D510" s="88">
        <v>10336.93</v>
      </c>
    </row>
    <row r="511" spans="1:4" x14ac:dyDescent="0.2">
      <c r="A511" s="86">
        <v>605818</v>
      </c>
      <c r="B511" s="87" t="s">
        <v>661</v>
      </c>
      <c r="C511" s="87" t="s">
        <v>146</v>
      </c>
      <c r="D511" s="88">
        <v>13065.64</v>
      </c>
    </row>
    <row r="512" spans="1:4" x14ac:dyDescent="0.2">
      <c r="A512" s="86">
        <v>605547</v>
      </c>
      <c r="B512" s="87" t="s">
        <v>662</v>
      </c>
      <c r="C512" s="87" t="s">
        <v>146</v>
      </c>
      <c r="D512" s="88">
        <v>11912.7</v>
      </c>
    </row>
    <row r="513" spans="1:4" x14ac:dyDescent="0.2">
      <c r="A513" s="86">
        <v>605839</v>
      </c>
      <c r="B513" s="87" t="s">
        <v>663</v>
      </c>
      <c r="C513" s="87" t="s">
        <v>146</v>
      </c>
      <c r="D513" s="88">
        <v>12355.03</v>
      </c>
    </row>
    <row r="514" spans="1:4" x14ac:dyDescent="0.2">
      <c r="A514" s="86">
        <v>605575</v>
      </c>
      <c r="B514" s="87" t="s">
        <v>664</v>
      </c>
      <c r="C514" s="87" t="s">
        <v>146</v>
      </c>
      <c r="D514" s="88">
        <v>11179.02</v>
      </c>
    </row>
    <row r="515" spans="1:4" x14ac:dyDescent="0.2">
      <c r="A515" s="86">
        <v>605854</v>
      </c>
      <c r="B515" s="87" t="s">
        <v>665</v>
      </c>
      <c r="C515" s="87" t="s">
        <v>146</v>
      </c>
      <c r="D515" s="88">
        <v>13451.27</v>
      </c>
    </row>
    <row r="516" spans="1:4" x14ac:dyDescent="0.2">
      <c r="A516" s="86">
        <v>605586</v>
      </c>
      <c r="B516" s="87" t="s">
        <v>666</v>
      </c>
      <c r="C516" s="87" t="s">
        <v>146</v>
      </c>
      <c r="D516" s="88">
        <v>12275.26</v>
      </c>
    </row>
    <row r="517" spans="1:4" x14ac:dyDescent="0.2">
      <c r="A517" s="86">
        <v>605893</v>
      </c>
      <c r="B517" s="87" t="s">
        <v>667</v>
      </c>
      <c r="C517" s="87" t="s">
        <v>146</v>
      </c>
      <c r="D517" s="88">
        <v>15357.96</v>
      </c>
    </row>
    <row r="518" spans="1:4" x14ac:dyDescent="0.2">
      <c r="A518" s="86">
        <v>605597</v>
      </c>
      <c r="B518" s="87" t="s">
        <v>668</v>
      </c>
      <c r="C518" s="87" t="s">
        <v>146</v>
      </c>
      <c r="D518" s="88">
        <v>14181.95</v>
      </c>
    </row>
    <row r="519" spans="1:4" x14ac:dyDescent="0.2">
      <c r="A519" s="86">
        <v>605743</v>
      </c>
      <c r="B519" s="87" t="s">
        <v>669</v>
      </c>
      <c r="C519" s="87" t="s">
        <v>146</v>
      </c>
      <c r="D519" s="88">
        <v>11936.41</v>
      </c>
    </row>
    <row r="520" spans="1:4" x14ac:dyDescent="0.2">
      <c r="A520" s="86">
        <v>605508</v>
      </c>
      <c r="B520" s="87" t="s">
        <v>670</v>
      </c>
      <c r="C520" s="87" t="s">
        <v>146</v>
      </c>
      <c r="D520" s="88">
        <v>10668.46</v>
      </c>
    </row>
    <row r="521" spans="1:4" x14ac:dyDescent="0.2">
      <c r="A521" s="86">
        <v>605785</v>
      </c>
      <c r="B521" s="87" t="s">
        <v>671</v>
      </c>
      <c r="C521" s="87" t="s">
        <v>146</v>
      </c>
      <c r="D521" s="88">
        <v>13032.65</v>
      </c>
    </row>
    <row r="522" spans="1:4" x14ac:dyDescent="0.2">
      <c r="A522" s="86">
        <v>605528</v>
      </c>
      <c r="B522" s="87" t="s">
        <v>672</v>
      </c>
      <c r="C522" s="87" t="s">
        <v>146</v>
      </c>
      <c r="D522" s="88">
        <v>11764.69</v>
      </c>
    </row>
    <row r="523" spans="1:4" x14ac:dyDescent="0.2">
      <c r="A523" s="86">
        <v>605819</v>
      </c>
      <c r="B523" s="87" t="s">
        <v>673</v>
      </c>
      <c r="C523" s="87" t="s">
        <v>146</v>
      </c>
      <c r="D523" s="88">
        <v>14939.34</v>
      </c>
    </row>
    <row r="524" spans="1:4" x14ac:dyDescent="0.2">
      <c r="A524" s="86">
        <v>605548</v>
      </c>
      <c r="B524" s="87" t="s">
        <v>674</v>
      </c>
      <c r="C524" s="87" t="s">
        <v>146</v>
      </c>
      <c r="D524" s="88">
        <v>13671.39</v>
      </c>
    </row>
    <row r="525" spans="1:4" x14ac:dyDescent="0.2">
      <c r="A525" s="86">
        <v>605840</v>
      </c>
      <c r="B525" s="87" t="s">
        <v>675</v>
      </c>
      <c r="C525" s="87" t="s">
        <v>146</v>
      </c>
      <c r="D525" s="88">
        <v>16018.43</v>
      </c>
    </row>
    <row r="526" spans="1:4" x14ac:dyDescent="0.2">
      <c r="A526" s="86">
        <v>605576</v>
      </c>
      <c r="B526" s="87" t="s">
        <v>676</v>
      </c>
      <c r="C526" s="87" t="s">
        <v>146</v>
      </c>
      <c r="D526" s="88">
        <v>12619.22</v>
      </c>
    </row>
    <row r="527" spans="1:4" x14ac:dyDescent="0.2">
      <c r="A527" s="86">
        <v>605855</v>
      </c>
      <c r="B527" s="87" t="s">
        <v>677</v>
      </c>
      <c r="C527" s="87" t="s">
        <v>146</v>
      </c>
      <c r="D527" s="88">
        <v>17323.04</v>
      </c>
    </row>
    <row r="528" spans="1:4" x14ac:dyDescent="0.2">
      <c r="A528" s="86">
        <v>605587</v>
      </c>
      <c r="B528" s="87" t="s">
        <v>678</v>
      </c>
      <c r="C528" s="87" t="s">
        <v>146</v>
      </c>
      <c r="D528" s="88">
        <v>13923.83</v>
      </c>
    </row>
    <row r="529" spans="1:4" x14ac:dyDescent="0.2">
      <c r="A529" s="86">
        <v>605898</v>
      </c>
      <c r="B529" s="87" t="s">
        <v>679</v>
      </c>
      <c r="C529" s="87" t="s">
        <v>146</v>
      </c>
      <c r="D529" s="88">
        <v>19592.16</v>
      </c>
    </row>
    <row r="530" spans="1:4" x14ac:dyDescent="0.2">
      <c r="A530" s="86">
        <v>605598</v>
      </c>
      <c r="B530" s="87" t="s">
        <v>680</v>
      </c>
      <c r="C530" s="87" t="s">
        <v>146</v>
      </c>
      <c r="D530" s="88">
        <v>16192.95</v>
      </c>
    </row>
    <row r="531" spans="1:4" x14ac:dyDescent="0.2">
      <c r="A531" s="86">
        <v>605744</v>
      </c>
      <c r="B531" s="87" t="s">
        <v>681</v>
      </c>
      <c r="C531" s="87" t="s">
        <v>146</v>
      </c>
      <c r="D531" s="88">
        <v>15136.3</v>
      </c>
    </row>
    <row r="532" spans="1:4" x14ac:dyDescent="0.2">
      <c r="A532" s="86">
        <v>605509</v>
      </c>
      <c r="B532" s="87" t="s">
        <v>682</v>
      </c>
      <c r="C532" s="87" t="s">
        <v>146</v>
      </c>
      <c r="D532" s="88">
        <v>12055.07</v>
      </c>
    </row>
    <row r="533" spans="1:4" x14ac:dyDescent="0.2">
      <c r="A533" s="86">
        <v>605787</v>
      </c>
      <c r="B533" s="87" t="s">
        <v>683</v>
      </c>
      <c r="C533" s="87" t="s">
        <v>146</v>
      </c>
      <c r="D533" s="88">
        <v>16440.91</v>
      </c>
    </row>
    <row r="534" spans="1:4" x14ac:dyDescent="0.2">
      <c r="A534" s="86">
        <v>605529</v>
      </c>
      <c r="B534" s="87" t="s">
        <v>684</v>
      </c>
      <c r="C534" s="87" t="s">
        <v>146</v>
      </c>
      <c r="D534" s="88">
        <v>13359.68</v>
      </c>
    </row>
    <row r="535" spans="1:4" x14ac:dyDescent="0.2">
      <c r="A535" s="86">
        <v>605820</v>
      </c>
      <c r="B535" s="87" t="s">
        <v>685</v>
      </c>
      <c r="C535" s="87" t="s">
        <v>146</v>
      </c>
      <c r="D535" s="88">
        <v>18710.03</v>
      </c>
    </row>
    <row r="536" spans="1:4" x14ac:dyDescent="0.2">
      <c r="A536" s="86">
        <v>605549</v>
      </c>
      <c r="B536" s="87" t="s">
        <v>686</v>
      </c>
      <c r="C536" s="87" t="s">
        <v>146</v>
      </c>
      <c r="D536" s="88">
        <v>15628.8</v>
      </c>
    </row>
    <row r="537" spans="1:4" x14ac:dyDescent="0.2">
      <c r="A537" s="86">
        <v>605841</v>
      </c>
      <c r="B537" s="87" t="s">
        <v>687</v>
      </c>
      <c r="C537" s="87" t="s">
        <v>146</v>
      </c>
      <c r="D537" s="88">
        <v>17512.71</v>
      </c>
    </row>
    <row r="538" spans="1:4" x14ac:dyDescent="0.2">
      <c r="A538" s="86">
        <v>605577</v>
      </c>
      <c r="B538" s="87" t="s">
        <v>688</v>
      </c>
      <c r="C538" s="87" t="s">
        <v>146</v>
      </c>
      <c r="D538" s="88">
        <v>13797.62</v>
      </c>
    </row>
    <row r="539" spans="1:4" x14ac:dyDescent="0.2">
      <c r="A539" s="86">
        <v>605856</v>
      </c>
      <c r="B539" s="87" t="s">
        <v>689</v>
      </c>
      <c r="C539" s="87" t="s">
        <v>146</v>
      </c>
      <c r="D539" s="88">
        <v>19043.82</v>
      </c>
    </row>
    <row r="540" spans="1:4" x14ac:dyDescent="0.2">
      <c r="A540" s="86">
        <v>605588</v>
      </c>
      <c r="B540" s="87" t="s">
        <v>690</v>
      </c>
      <c r="C540" s="87" t="s">
        <v>146</v>
      </c>
      <c r="D540" s="88">
        <v>15328.73</v>
      </c>
    </row>
    <row r="541" spans="1:4" x14ac:dyDescent="0.2">
      <c r="A541" s="86">
        <v>605899</v>
      </c>
      <c r="B541" s="87" t="s">
        <v>691</v>
      </c>
      <c r="C541" s="87" t="s">
        <v>146</v>
      </c>
      <c r="D541" s="88">
        <v>21706.89</v>
      </c>
    </row>
    <row r="542" spans="1:4" x14ac:dyDescent="0.2">
      <c r="A542" s="86">
        <v>605599</v>
      </c>
      <c r="B542" s="87" t="s">
        <v>692</v>
      </c>
      <c r="C542" s="87" t="s">
        <v>146</v>
      </c>
      <c r="D542" s="88">
        <v>17991.79</v>
      </c>
    </row>
    <row r="543" spans="1:4" x14ac:dyDescent="0.2">
      <c r="A543" s="86">
        <v>605745</v>
      </c>
      <c r="B543" s="87" t="s">
        <v>693</v>
      </c>
      <c r="C543" s="87" t="s">
        <v>146</v>
      </c>
      <c r="D543" s="88">
        <v>16557.900000000001</v>
      </c>
    </row>
    <row r="544" spans="1:4" x14ac:dyDescent="0.2">
      <c r="A544" s="86">
        <v>605510</v>
      </c>
      <c r="B544" s="87" t="s">
        <v>694</v>
      </c>
      <c r="C544" s="87" t="s">
        <v>146</v>
      </c>
      <c r="D544" s="88">
        <v>13189.35</v>
      </c>
    </row>
    <row r="545" spans="1:4" x14ac:dyDescent="0.2">
      <c r="A545" s="86">
        <v>605788</v>
      </c>
      <c r="B545" s="87" t="s">
        <v>695</v>
      </c>
      <c r="C545" s="87" t="s">
        <v>146</v>
      </c>
      <c r="D545" s="88">
        <v>18089.009999999998</v>
      </c>
    </row>
    <row r="546" spans="1:4" x14ac:dyDescent="0.2">
      <c r="A546" s="86">
        <v>605530</v>
      </c>
      <c r="B546" s="87" t="s">
        <v>696</v>
      </c>
      <c r="C546" s="87" t="s">
        <v>146</v>
      </c>
      <c r="D546" s="88">
        <v>14720.46</v>
      </c>
    </row>
    <row r="547" spans="1:4" x14ac:dyDescent="0.2">
      <c r="A547" s="86">
        <v>605821</v>
      </c>
      <c r="B547" s="87" t="s">
        <v>697</v>
      </c>
      <c r="C547" s="87" t="s">
        <v>146</v>
      </c>
      <c r="D547" s="88">
        <v>20752.07</v>
      </c>
    </row>
    <row r="548" spans="1:4" x14ac:dyDescent="0.2">
      <c r="A548" s="86">
        <v>605550</v>
      </c>
      <c r="B548" s="87" t="s">
        <v>698</v>
      </c>
      <c r="C548" s="87" t="s">
        <v>146</v>
      </c>
      <c r="D548" s="88">
        <v>17383.52</v>
      </c>
    </row>
    <row r="549" spans="1:4" x14ac:dyDescent="0.2">
      <c r="A549" s="86">
        <v>605842</v>
      </c>
      <c r="B549" s="87" t="s">
        <v>699</v>
      </c>
      <c r="C549" s="87" t="s">
        <v>146</v>
      </c>
      <c r="D549" s="88">
        <v>19355.79</v>
      </c>
    </row>
    <row r="550" spans="1:4" x14ac:dyDescent="0.2">
      <c r="A550" s="86">
        <v>605578</v>
      </c>
      <c r="B550" s="87" t="s">
        <v>700</v>
      </c>
      <c r="C550" s="87" t="s">
        <v>146</v>
      </c>
      <c r="D550" s="88">
        <v>15288.69</v>
      </c>
    </row>
    <row r="551" spans="1:4" x14ac:dyDescent="0.2">
      <c r="A551" s="86">
        <v>605857</v>
      </c>
      <c r="B551" s="87" t="s">
        <v>701</v>
      </c>
      <c r="C551" s="87" t="s">
        <v>146</v>
      </c>
      <c r="D551" s="88">
        <v>21131.51</v>
      </c>
    </row>
    <row r="552" spans="1:4" x14ac:dyDescent="0.2">
      <c r="A552" s="86">
        <v>605589</v>
      </c>
      <c r="B552" s="87" t="s">
        <v>702</v>
      </c>
      <c r="C552" s="87" t="s">
        <v>146</v>
      </c>
      <c r="D552" s="88">
        <v>17064.41</v>
      </c>
    </row>
    <row r="553" spans="1:4" x14ac:dyDescent="0.2">
      <c r="A553" s="86">
        <v>605900</v>
      </c>
      <c r="B553" s="87" t="s">
        <v>703</v>
      </c>
      <c r="C553" s="87" t="s">
        <v>146</v>
      </c>
      <c r="D553" s="88">
        <v>24220.04</v>
      </c>
    </row>
    <row r="554" spans="1:4" x14ac:dyDescent="0.2">
      <c r="A554" s="86">
        <v>605600</v>
      </c>
      <c r="B554" s="87" t="s">
        <v>704</v>
      </c>
      <c r="C554" s="87" t="s">
        <v>146</v>
      </c>
      <c r="D554" s="88">
        <v>20152.93</v>
      </c>
    </row>
    <row r="555" spans="1:4" x14ac:dyDescent="0.2">
      <c r="A555" s="86">
        <v>605746</v>
      </c>
      <c r="B555" s="87" t="s">
        <v>705</v>
      </c>
      <c r="C555" s="87" t="s">
        <v>146</v>
      </c>
      <c r="D555" s="88">
        <v>18315.080000000002</v>
      </c>
    </row>
    <row r="556" spans="1:4" x14ac:dyDescent="0.2">
      <c r="A556" s="86">
        <v>605511</v>
      </c>
      <c r="B556" s="87" t="s">
        <v>706</v>
      </c>
      <c r="C556" s="87" t="s">
        <v>146</v>
      </c>
      <c r="D556" s="88">
        <v>14626.84</v>
      </c>
    </row>
    <row r="557" spans="1:4" x14ac:dyDescent="0.2">
      <c r="A557" s="86">
        <v>605789</v>
      </c>
      <c r="B557" s="87" t="s">
        <v>707</v>
      </c>
      <c r="C557" s="87" t="s">
        <v>146</v>
      </c>
      <c r="D557" s="88">
        <v>20090.8</v>
      </c>
    </row>
    <row r="558" spans="1:4" x14ac:dyDescent="0.2">
      <c r="A558" s="86">
        <v>605531</v>
      </c>
      <c r="B558" s="87" t="s">
        <v>708</v>
      </c>
      <c r="C558" s="87" t="s">
        <v>146</v>
      </c>
      <c r="D558" s="88">
        <v>16402.560000000001</v>
      </c>
    </row>
    <row r="559" spans="1:4" x14ac:dyDescent="0.2">
      <c r="A559" s="86">
        <v>605822</v>
      </c>
      <c r="B559" s="87" t="s">
        <v>709</v>
      </c>
      <c r="C559" s="87" t="s">
        <v>146</v>
      </c>
      <c r="D559" s="88">
        <v>23179.32</v>
      </c>
    </row>
    <row r="560" spans="1:4" x14ac:dyDescent="0.2">
      <c r="A560" s="86">
        <v>605551</v>
      </c>
      <c r="B560" s="87" t="s">
        <v>710</v>
      </c>
      <c r="C560" s="87" t="s">
        <v>146</v>
      </c>
      <c r="D560" s="88">
        <v>19491.080000000002</v>
      </c>
    </row>
    <row r="561" spans="1:4" x14ac:dyDescent="0.2">
      <c r="A561" s="86">
        <v>605843</v>
      </c>
      <c r="B561" s="87" t="s">
        <v>711</v>
      </c>
      <c r="C561" s="87" t="s">
        <v>146</v>
      </c>
      <c r="D561" s="88">
        <v>20839.22</v>
      </c>
    </row>
    <row r="562" spans="1:4" x14ac:dyDescent="0.2">
      <c r="A562" s="86">
        <v>605579</v>
      </c>
      <c r="B562" s="87" t="s">
        <v>712</v>
      </c>
      <c r="C562" s="87" t="s">
        <v>146</v>
      </c>
      <c r="D562" s="88">
        <v>16503.68</v>
      </c>
    </row>
    <row r="563" spans="1:4" x14ac:dyDescent="0.2">
      <c r="A563" s="86">
        <v>605858</v>
      </c>
      <c r="B563" s="87" t="s">
        <v>713</v>
      </c>
      <c r="C563" s="87" t="s">
        <v>146</v>
      </c>
      <c r="D563" s="88">
        <v>22877.67</v>
      </c>
    </row>
    <row r="564" spans="1:4" x14ac:dyDescent="0.2">
      <c r="A564" s="86">
        <v>605590</v>
      </c>
      <c r="B564" s="87" t="s">
        <v>714</v>
      </c>
      <c r="C564" s="87" t="s">
        <v>146</v>
      </c>
      <c r="D564" s="88">
        <v>18542.13</v>
      </c>
    </row>
    <row r="565" spans="1:4" x14ac:dyDescent="0.2">
      <c r="A565" s="86">
        <v>605901</v>
      </c>
      <c r="B565" s="87" t="s">
        <v>715</v>
      </c>
      <c r="C565" s="87" t="s">
        <v>146</v>
      </c>
      <c r="D565" s="88">
        <v>26423.17</v>
      </c>
    </row>
    <row r="566" spans="1:4" x14ac:dyDescent="0.2">
      <c r="A566" s="86">
        <v>605601</v>
      </c>
      <c r="B566" s="87" t="s">
        <v>716</v>
      </c>
      <c r="C566" s="87" t="s">
        <v>146</v>
      </c>
      <c r="D566" s="88">
        <v>22087.63</v>
      </c>
    </row>
    <row r="567" spans="1:4" x14ac:dyDescent="0.2">
      <c r="A567" s="86">
        <v>605747</v>
      </c>
      <c r="B567" s="87" t="s">
        <v>717</v>
      </c>
      <c r="C567" s="87" t="s">
        <v>146</v>
      </c>
      <c r="D567" s="88">
        <v>19725.82</v>
      </c>
    </row>
    <row r="568" spans="1:4" x14ac:dyDescent="0.2">
      <c r="A568" s="86">
        <v>605512</v>
      </c>
      <c r="B568" s="87" t="s">
        <v>718</v>
      </c>
      <c r="C568" s="87" t="s">
        <v>146</v>
      </c>
      <c r="D568" s="88">
        <v>15794.55</v>
      </c>
    </row>
    <row r="569" spans="1:4" x14ac:dyDescent="0.2">
      <c r="A569" s="86">
        <v>605790</v>
      </c>
      <c r="B569" s="87" t="s">
        <v>719</v>
      </c>
      <c r="C569" s="87" t="s">
        <v>146</v>
      </c>
      <c r="D569" s="88">
        <v>21764.27</v>
      </c>
    </row>
    <row r="570" spans="1:4" x14ac:dyDescent="0.2">
      <c r="A570" s="86">
        <v>605532</v>
      </c>
      <c r="B570" s="87" t="s">
        <v>720</v>
      </c>
      <c r="C570" s="87" t="s">
        <v>146</v>
      </c>
      <c r="D570" s="88">
        <v>17833</v>
      </c>
    </row>
    <row r="571" spans="1:4" x14ac:dyDescent="0.2">
      <c r="A571" s="86">
        <v>605823</v>
      </c>
      <c r="B571" s="87" t="s">
        <v>721</v>
      </c>
      <c r="C571" s="87" t="s">
        <v>146</v>
      </c>
      <c r="D571" s="88">
        <v>25309.77</v>
      </c>
    </row>
    <row r="572" spans="1:4" x14ac:dyDescent="0.2">
      <c r="A572" s="86">
        <v>605552</v>
      </c>
      <c r="B572" s="87" t="s">
        <v>722</v>
      </c>
      <c r="C572" s="87" t="s">
        <v>146</v>
      </c>
      <c r="D572" s="88">
        <v>21378.5</v>
      </c>
    </row>
    <row r="573" spans="1:4" x14ac:dyDescent="0.2">
      <c r="A573" s="86">
        <v>605844</v>
      </c>
      <c r="B573" s="87" t="s">
        <v>723</v>
      </c>
      <c r="C573" s="87" t="s">
        <v>146</v>
      </c>
      <c r="D573" s="88">
        <v>22749.25</v>
      </c>
    </row>
    <row r="574" spans="1:4" x14ac:dyDescent="0.2">
      <c r="A574" s="86">
        <v>605580</v>
      </c>
      <c r="B574" s="87" t="s">
        <v>724</v>
      </c>
      <c r="C574" s="87" t="s">
        <v>146</v>
      </c>
      <c r="D574" s="88">
        <v>18109.68</v>
      </c>
    </row>
    <row r="575" spans="1:4" x14ac:dyDescent="0.2">
      <c r="A575" s="86">
        <v>605887</v>
      </c>
      <c r="B575" s="87" t="s">
        <v>725</v>
      </c>
      <c r="C575" s="87" t="s">
        <v>146</v>
      </c>
      <c r="D575" s="88">
        <v>25068.560000000001</v>
      </c>
    </row>
    <row r="576" spans="1:4" x14ac:dyDescent="0.2">
      <c r="A576" s="86">
        <v>605591</v>
      </c>
      <c r="B576" s="87" t="s">
        <v>726</v>
      </c>
      <c r="C576" s="87" t="s">
        <v>146</v>
      </c>
      <c r="D576" s="88">
        <v>20428.990000000002</v>
      </c>
    </row>
    <row r="577" spans="1:4" x14ac:dyDescent="0.2">
      <c r="A577" s="86">
        <v>605902</v>
      </c>
      <c r="B577" s="87" t="s">
        <v>727</v>
      </c>
      <c r="C577" s="87" t="s">
        <v>146</v>
      </c>
      <c r="D577" s="88">
        <v>29102.560000000001</v>
      </c>
    </row>
    <row r="578" spans="1:4" x14ac:dyDescent="0.2">
      <c r="A578" s="86">
        <v>605602</v>
      </c>
      <c r="B578" s="87" t="s">
        <v>728</v>
      </c>
      <c r="C578" s="87" t="s">
        <v>146</v>
      </c>
      <c r="D578" s="88">
        <v>24462.99</v>
      </c>
    </row>
    <row r="579" spans="1:4" x14ac:dyDescent="0.2">
      <c r="A579" s="86">
        <v>605748</v>
      </c>
      <c r="B579" s="87" t="s">
        <v>729</v>
      </c>
      <c r="C579" s="87" t="s">
        <v>146</v>
      </c>
      <c r="D579" s="88">
        <v>21549.95</v>
      </c>
    </row>
    <row r="580" spans="1:4" x14ac:dyDescent="0.2">
      <c r="A580" s="86">
        <v>605513</v>
      </c>
      <c r="B580" s="87" t="s">
        <v>730</v>
      </c>
      <c r="C580" s="87" t="s">
        <v>146</v>
      </c>
      <c r="D580" s="88">
        <v>17343.82</v>
      </c>
    </row>
    <row r="581" spans="1:4" x14ac:dyDescent="0.2">
      <c r="A581" s="86">
        <v>605804</v>
      </c>
      <c r="B581" s="87" t="s">
        <v>731</v>
      </c>
      <c r="C581" s="87" t="s">
        <v>146</v>
      </c>
      <c r="D581" s="88">
        <v>23869.27</v>
      </c>
    </row>
    <row r="582" spans="1:4" x14ac:dyDescent="0.2">
      <c r="A582" s="86">
        <v>605533</v>
      </c>
      <c r="B582" s="87" t="s">
        <v>732</v>
      </c>
      <c r="C582" s="87" t="s">
        <v>146</v>
      </c>
      <c r="D582" s="88">
        <v>19663.13</v>
      </c>
    </row>
    <row r="583" spans="1:4" x14ac:dyDescent="0.2">
      <c r="A583" s="86">
        <v>605824</v>
      </c>
      <c r="B583" s="87" t="s">
        <v>733</v>
      </c>
      <c r="C583" s="87" t="s">
        <v>146</v>
      </c>
      <c r="D583" s="88">
        <v>27903.26</v>
      </c>
    </row>
    <row r="584" spans="1:4" x14ac:dyDescent="0.2">
      <c r="A584" s="86">
        <v>605553</v>
      </c>
      <c r="B584" s="87" t="s">
        <v>734</v>
      </c>
      <c r="C584" s="87" t="s">
        <v>146</v>
      </c>
      <c r="D584" s="88">
        <v>23697.13</v>
      </c>
    </row>
    <row r="585" spans="1:4" x14ac:dyDescent="0.2">
      <c r="A585" s="86">
        <v>605845</v>
      </c>
      <c r="B585" s="87" t="s">
        <v>735</v>
      </c>
      <c r="C585" s="87" t="s">
        <v>146</v>
      </c>
      <c r="D585" s="88">
        <v>24668.43</v>
      </c>
    </row>
    <row r="586" spans="1:4" x14ac:dyDescent="0.2">
      <c r="A586" s="86">
        <v>605581</v>
      </c>
      <c r="B586" s="87" t="s">
        <v>736</v>
      </c>
      <c r="C586" s="87" t="s">
        <v>146</v>
      </c>
      <c r="D586" s="88">
        <v>21653.74</v>
      </c>
    </row>
    <row r="587" spans="1:4" x14ac:dyDescent="0.2">
      <c r="A587" s="86">
        <v>605888</v>
      </c>
      <c r="B587" s="87" t="s">
        <v>737</v>
      </c>
      <c r="C587" s="87" t="s">
        <v>146</v>
      </c>
      <c r="D587" s="88">
        <v>27286.71</v>
      </c>
    </row>
    <row r="588" spans="1:4" x14ac:dyDescent="0.2">
      <c r="A588" s="86">
        <v>605592</v>
      </c>
      <c r="B588" s="87" t="s">
        <v>738</v>
      </c>
      <c r="C588" s="87" t="s">
        <v>146</v>
      </c>
      <c r="D588" s="88">
        <v>24272.02</v>
      </c>
    </row>
    <row r="589" spans="1:4" x14ac:dyDescent="0.2">
      <c r="A589" s="86">
        <v>605903</v>
      </c>
      <c r="B589" s="87" t="s">
        <v>739</v>
      </c>
      <c r="C589" s="87" t="s">
        <v>146</v>
      </c>
      <c r="D589" s="88">
        <v>31840.71</v>
      </c>
    </row>
    <row r="590" spans="1:4" x14ac:dyDescent="0.2">
      <c r="A590" s="86">
        <v>605603</v>
      </c>
      <c r="B590" s="87" t="s">
        <v>740</v>
      </c>
      <c r="C590" s="87" t="s">
        <v>146</v>
      </c>
      <c r="D590" s="88">
        <v>28826.02</v>
      </c>
    </row>
    <row r="591" spans="1:4" x14ac:dyDescent="0.2">
      <c r="A591" s="86">
        <v>605771</v>
      </c>
      <c r="B591" s="87" t="s">
        <v>741</v>
      </c>
      <c r="C591" s="87" t="s">
        <v>146</v>
      </c>
      <c r="D591" s="88">
        <v>23396.45</v>
      </c>
    </row>
    <row r="592" spans="1:4" x14ac:dyDescent="0.2">
      <c r="A592" s="86">
        <v>605514</v>
      </c>
      <c r="B592" s="87" t="s">
        <v>742</v>
      </c>
      <c r="C592" s="87" t="s">
        <v>146</v>
      </c>
      <c r="D592" s="88">
        <v>20986.080000000002</v>
      </c>
    </row>
    <row r="593" spans="1:4" x14ac:dyDescent="0.2">
      <c r="A593" s="86">
        <v>605805</v>
      </c>
      <c r="B593" s="87" t="s">
        <v>743</v>
      </c>
      <c r="C593" s="87" t="s">
        <v>146</v>
      </c>
      <c r="D593" s="88">
        <v>26014.73</v>
      </c>
    </row>
    <row r="594" spans="1:4" x14ac:dyDescent="0.2">
      <c r="A594" s="86">
        <v>605534</v>
      </c>
      <c r="B594" s="87" t="s">
        <v>744</v>
      </c>
      <c r="C594" s="87" t="s">
        <v>146</v>
      </c>
      <c r="D594" s="88">
        <v>23604.37</v>
      </c>
    </row>
    <row r="595" spans="1:4" x14ac:dyDescent="0.2">
      <c r="A595" s="86">
        <v>605825</v>
      </c>
      <c r="B595" s="87" t="s">
        <v>745</v>
      </c>
      <c r="C595" s="87" t="s">
        <v>146</v>
      </c>
      <c r="D595" s="88">
        <v>30568.73</v>
      </c>
    </row>
    <row r="596" spans="1:4" x14ac:dyDescent="0.2">
      <c r="A596" s="86">
        <v>605554</v>
      </c>
      <c r="B596" s="87" t="s">
        <v>746</v>
      </c>
      <c r="C596" s="87" t="s">
        <v>146</v>
      </c>
      <c r="D596" s="88">
        <v>28158.37</v>
      </c>
    </row>
    <row r="597" spans="1:4" x14ac:dyDescent="0.2">
      <c r="A597" s="86">
        <v>605772</v>
      </c>
      <c r="B597" s="87" t="s">
        <v>747</v>
      </c>
      <c r="C597" s="87" t="s">
        <v>146</v>
      </c>
      <c r="D597" s="88">
        <v>27340.05</v>
      </c>
    </row>
    <row r="598" spans="1:4" x14ac:dyDescent="0.2">
      <c r="A598" s="86">
        <v>605515</v>
      </c>
      <c r="B598" s="87" t="s">
        <v>748</v>
      </c>
      <c r="C598" s="87" t="s">
        <v>146</v>
      </c>
      <c r="D598" s="88">
        <v>22821.62</v>
      </c>
    </row>
    <row r="599" spans="1:4" x14ac:dyDescent="0.2">
      <c r="A599" s="86">
        <v>605806</v>
      </c>
      <c r="B599" s="87" t="s">
        <v>749</v>
      </c>
      <c r="C599" s="87" t="s">
        <v>146</v>
      </c>
      <c r="D599" s="88">
        <v>30275.42</v>
      </c>
    </row>
    <row r="600" spans="1:4" x14ac:dyDescent="0.2">
      <c r="A600" s="86">
        <v>605535</v>
      </c>
      <c r="B600" s="87" t="s">
        <v>750</v>
      </c>
      <c r="C600" s="87" t="s">
        <v>146</v>
      </c>
      <c r="D600" s="88">
        <v>25757</v>
      </c>
    </row>
    <row r="601" spans="1:4" x14ac:dyDescent="0.2">
      <c r="A601" s="86">
        <v>605826</v>
      </c>
      <c r="B601" s="87" t="s">
        <v>751</v>
      </c>
      <c r="C601" s="87" t="s">
        <v>146</v>
      </c>
      <c r="D601" s="88">
        <v>35380.94</v>
      </c>
    </row>
    <row r="602" spans="1:4" x14ac:dyDescent="0.2">
      <c r="A602" s="86">
        <v>605555</v>
      </c>
      <c r="B602" s="87" t="s">
        <v>752</v>
      </c>
      <c r="C602" s="87" t="s">
        <v>146</v>
      </c>
      <c r="D602" s="88">
        <v>30862.52</v>
      </c>
    </row>
    <row r="603" spans="1:4" x14ac:dyDescent="0.2">
      <c r="A603" s="86">
        <v>605773</v>
      </c>
      <c r="B603" s="87" t="s">
        <v>753</v>
      </c>
      <c r="C603" s="87" t="s">
        <v>146</v>
      </c>
      <c r="D603" s="88">
        <v>29015.38</v>
      </c>
    </row>
    <row r="604" spans="1:4" x14ac:dyDescent="0.2">
      <c r="A604" s="86">
        <v>605516</v>
      </c>
      <c r="B604" s="87" t="s">
        <v>754</v>
      </c>
      <c r="C604" s="87" t="s">
        <v>146</v>
      </c>
      <c r="D604" s="88">
        <v>24196.57</v>
      </c>
    </row>
    <row r="605" spans="1:4" x14ac:dyDescent="0.2">
      <c r="A605" s="86">
        <v>605807</v>
      </c>
      <c r="B605" s="87" t="s">
        <v>755</v>
      </c>
      <c r="C605" s="87" t="s">
        <v>146</v>
      </c>
      <c r="D605" s="88">
        <v>32285.97</v>
      </c>
    </row>
    <row r="606" spans="1:4" x14ac:dyDescent="0.2">
      <c r="A606" s="86">
        <v>605536</v>
      </c>
      <c r="B606" s="87" t="s">
        <v>756</v>
      </c>
      <c r="C606" s="87" t="s">
        <v>146</v>
      </c>
      <c r="D606" s="88">
        <v>27467.16</v>
      </c>
    </row>
    <row r="607" spans="1:4" x14ac:dyDescent="0.2">
      <c r="A607" s="86">
        <v>605827</v>
      </c>
      <c r="B607" s="87" t="s">
        <v>757</v>
      </c>
      <c r="C607" s="87" t="s">
        <v>146</v>
      </c>
      <c r="D607" s="88">
        <v>37974.53</v>
      </c>
    </row>
    <row r="608" spans="1:4" x14ac:dyDescent="0.2">
      <c r="A608" s="86">
        <v>605556</v>
      </c>
      <c r="B608" s="87" t="s">
        <v>758</v>
      </c>
      <c r="C608" s="87" t="s">
        <v>146</v>
      </c>
      <c r="D608" s="88">
        <v>33155.72</v>
      </c>
    </row>
    <row r="609" spans="1:4" x14ac:dyDescent="0.2">
      <c r="A609" s="86">
        <v>605774</v>
      </c>
      <c r="B609" s="87" t="s">
        <v>759</v>
      </c>
      <c r="C609" s="87" t="s">
        <v>146</v>
      </c>
      <c r="D609" s="88">
        <v>31204.62</v>
      </c>
    </row>
    <row r="610" spans="1:4" x14ac:dyDescent="0.2">
      <c r="A610" s="86">
        <v>605517</v>
      </c>
      <c r="B610" s="87" t="s">
        <v>760</v>
      </c>
      <c r="C610" s="87" t="s">
        <v>146</v>
      </c>
      <c r="D610" s="88">
        <v>26016.3</v>
      </c>
    </row>
    <row r="611" spans="1:4" x14ac:dyDescent="0.2">
      <c r="A611" s="86">
        <v>605808</v>
      </c>
      <c r="B611" s="87" t="s">
        <v>761</v>
      </c>
      <c r="C611" s="87" t="s">
        <v>146</v>
      </c>
      <c r="D611" s="88">
        <v>34828.54</v>
      </c>
    </row>
    <row r="612" spans="1:4" x14ac:dyDescent="0.2">
      <c r="A612" s="86">
        <v>605537</v>
      </c>
      <c r="B612" s="87" t="s">
        <v>762</v>
      </c>
      <c r="C612" s="87" t="s">
        <v>146</v>
      </c>
      <c r="D612" s="88">
        <v>29640.22</v>
      </c>
    </row>
    <row r="613" spans="1:4" x14ac:dyDescent="0.2">
      <c r="A613" s="86">
        <v>605828</v>
      </c>
      <c r="B613" s="87" t="s">
        <v>763</v>
      </c>
      <c r="C613" s="87" t="s">
        <v>146</v>
      </c>
      <c r="D613" s="88">
        <v>41131.65</v>
      </c>
    </row>
    <row r="614" spans="1:4" x14ac:dyDescent="0.2">
      <c r="A614" s="86">
        <v>605557</v>
      </c>
      <c r="B614" s="87" t="s">
        <v>764</v>
      </c>
      <c r="C614" s="87" t="s">
        <v>146</v>
      </c>
      <c r="D614" s="88">
        <v>35943.33</v>
      </c>
    </row>
    <row r="615" spans="1:4" x14ac:dyDescent="0.2">
      <c r="A615" s="86">
        <v>605775</v>
      </c>
      <c r="B615" s="87" t="s">
        <v>765</v>
      </c>
      <c r="C615" s="87" t="s">
        <v>146</v>
      </c>
      <c r="D615" s="88">
        <v>32863.980000000003</v>
      </c>
    </row>
    <row r="616" spans="1:4" x14ac:dyDescent="0.2">
      <c r="A616" s="86">
        <v>605518</v>
      </c>
      <c r="B616" s="87" t="s">
        <v>766</v>
      </c>
      <c r="C616" s="87" t="s">
        <v>146</v>
      </c>
      <c r="D616" s="88">
        <v>27491.37</v>
      </c>
    </row>
    <row r="617" spans="1:4" x14ac:dyDescent="0.2">
      <c r="A617" s="86">
        <v>605809</v>
      </c>
      <c r="B617" s="87" t="s">
        <v>767</v>
      </c>
      <c r="C617" s="87" t="s">
        <v>146</v>
      </c>
      <c r="D617" s="88">
        <v>36859.35</v>
      </c>
    </row>
    <row r="618" spans="1:4" x14ac:dyDescent="0.2">
      <c r="A618" s="86">
        <v>605538</v>
      </c>
      <c r="B618" s="87" t="s">
        <v>768</v>
      </c>
      <c r="C618" s="87" t="s">
        <v>146</v>
      </c>
      <c r="D618" s="88">
        <v>31486.74</v>
      </c>
    </row>
    <row r="619" spans="1:4" x14ac:dyDescent="0.2">
      <c r="A619" s="86">
        <v>605829</v>
      </c>
      <c r="B619" s="87" t="s">
        <v>769</v>
      </c>
      <c r="C619" s="87" t="s">
        <v>146</v>
      </c>
      <c r="D619" s="88">
        <v>43808.53</v>
      </c>
    </row>
    <row r="620" spans="1:4" x14ac:dyDescent="0.2">
      <c r="A620" s="86">
        <v>605558</v>
      </c>
      <c r="B620" s="87" t="s">
        <v>770</v>
      </c>
      <c r="C620" s="87" t="s">
        <v>146</v>
      </c>
      <c r="D620" s="88">
        <v>38435.919999999998</v>
      </c>
    </row>
    <row r="621" spans="1:4" x14ac:dyDescent="0.2">
      <c r="A621" s="86">
        <v>605776</v>
      </c>
      <c r="B621" s="87" t="s">
        <v>771</v>
      </c>
      <c r="C621" s="87" t="s">
        <v>146</v>
      </c>
      <c r="D621" s="88">
        <v>35050.68</v>
      </c>
    </row>
    <row r="622" spans="1:4" x14ac:dyDescent="0.2">
      <c r="A622" s="86">
        <v>605519</v>
      </c>
      <c r="B622" s="87" t="s">
        <v>772</v>
      </c>
      <c r="C622" s="87" t="s">
        <v>146</v>
      </c>
      <c r="D622" s="88">
        <v>32636.720000000001</v>
      </c>
    </row>
    <row r="623" spans="1:4" x14ac:dyDescent="0.2">
      <c r="A623" s="86">
        <v>605810</v>
      </c>
      <c r="B623" s="87" t="s">
        <v>773</v>
      </c>
      <c r="C623" s="87" t="s">
        <v>146</v>
      </c>
      <c r="D623" s="88">
        <v>39435.620000000003</v>
      </c>
    </row>
    <row r="624" spans="1:4" x14ac:dyDescent="0.2">
      <c r="A624" s="86">
        <v>605539</v>
      </c>
      <c r="B624" s="87" t="s">
        <v>774</v>
      </c>
      <c r="C624" s="87" t="s">
        <v>146</v>
      </c>
      <c r="D624" s="88">
        <v>37021.660000000003</v>
      </c>
    </row>
    <row r="625" spans="1:4" x14ac:dyDescent="0.2">
      <c r="A625" s="86">
        <v>605830</v>
      </c>
      <c r="B625" s="87" t="s">
        <v>775</v>
      </c>
      <c r="C625" s="87" t="s">
        <v>146</v>
      </c>
      <c r="D625" s="88">
        <v>47062.39</v>
      </c>
    </row>
    <row r="626" spans="1:4" x14ac:dyDescent="0.2">
      <c r="A626" s="86">
        <v>605559</v>
      </c>
      <c r="B626" s="87" t="s">
        <v>776</v>
      </c>
      <c r="C626" s="87" t="s">
        <v>146</v>
      </c>
      <c r="D626" s="88">
        <v>44648.43</v>
      </c>
    </row>
    <row r="627" spans="1:4" x14ac:dyDescent="0.2">
      <c r="A627" s="86">
        <v>605777</v>
      </c>
      <c r="B627" s="87" t="s">
        <v>777</v>
      </c>
      <c r="C627" s="87" t="s">
        <v>146</v>
      </c>
      <c r="D627" s="88">
        <v>37398.17</v>
      </c>
    </row>
    <row r="628" spans="1:4" x14ac:dyDescent="0.2">
      <c r="A628" s="86">
        <v>605520</v>
      </c>
      <c r="B628" s="87" t="s">
        <v>778</v>
      </c>
      <c r="C628" s="87" t="s">
        <v>146</v>
      </c>
      <c r="D628" s="88">
        <v>34816.92</v>
      </c>
    </row>
    <row r="629" spans="1:4" x14ac:dyDescent="0.2">
      <c r="A629" s="86">
        <v>605811</v>
      </c>
      <c r="B629" s="87" t="s">
        <v>779</v>
      </c>
      <c r="C629" s="87" t="s">
        <v>146</v>
      </c>
      <c r="D629" s="88">
        <v>42190.81</v>
      </c>
    </row>
    <row r="630" spans="1:4" x14ac:dyDescent="0.2">
      <c r="A630" s="86">
        <v>605540</v>
      </c>
      <c r="B630" s="87" t="s">
        <v>780</v>
      </c>
      <c r="C630" s="87" t="s">
        <v>146</v>
      </c>
      <c r="D630" s="88">
        <v>39609.550000000003</v>
      </c>
    </row>
    <row r="631" spans="1:4" x14ac:dyDescent="0.2">
      <c r="A631" s="86">
        <v>605831</v>
      </c>
      <c r="B631" s="87" t="s">
        <v>781</v>
      </c>
      <c r="C631" s="87" t="s">
        <v>146</v>
      </c>
      <c r="D631" s="88">
        <v>50526.68</v>
      </c>
    </row>
    <row r="632" spans="1:4" x14ac:dyDescent="0.2">
      <c r="A632" s="86">
        <v>605560</v>
      </c>
      <c r="B632" s="87" t="s">
        <v>782</v>
      </c>
      <c r="C632" s="87" t="s">
        <v>146</v>
      </c>
      <c r="D632" s="88">
        <v>47945.42</v>
      </c>
    </row>
    <row r="633" spans="1:4" x14ac:dyDescent="0.2">
      <c r="A633" s="86">
        <v>605778</v>
      </c>
      <c r="B633" s="87" t="s">
        <v>783</v>
      </c>
      <c r="C633" s="87" t="s">
        <v>146</v>
      </c>
      <c r="D633" s="88">
        <v>39638.879999999997</v>
      </c>
    </row>
    <row r="634" spans="1:4" x14ac:dyDescent="0.2">
      <c r="A634" s="86">
        <v>605521</v>
      </c>
      <c r="B634" s="87" t="s">
        <v>784</v>
      </c>
      <c r="C634" s="87" t="s">
        <v>146</v>
      </c>
      <c r="D634" s="88">
        <v>37014.629999999997</v>
      </c>
    </row>
    <row r="635" spans="1:4" x14ac:dyDescent="0.2">
      <c r="A635" s="86">
        <v>605812</v>
      </c>
      <c r="B635" s="87" t="s">
        <v>785</v>
      </c>
      <c r="C635" s="87" t="s">
        <v>146</v>
      </c>
      <c r="D635" s="88">
        <v>44857.33</v>
      </c>
    </row>
    <row r="636" spans="1:4" x14ac:dyDescent="0.2">
      <c r="A636" s="86">
        <v>605541</v>
      </c>
      <c r="B636" s="87" t="s">
        <v>786</v>
      </c>
      <c r="C636" s="87" t="s">
        <v>146</v>
      </c>
      <c r="D636" s="88">
        <v>42233.08</v>
      </c>
    </row>
    <row r="637" spans="1:4" x14ac:dyDescent="0.2">
      <c r="A637" s="86">
        <v>605832</v>
      </c>
      <c r="B637" s="87" t="s">
        <v>787</v>
      </c>
      <c r="C637" s="87" t="s">
        <v>146</v>
      </c>
      <c r="D637" s="88">
        <v>53933.81</v>
      </c>
    </row>
    <row r="638" spans="1:4" x14ac:dyDescent="0.2">
      <c r="A638" s="86">
        <v>605561</v>
      </c>
      <c r="B638" s="87" t="s">
        <v>788</v>
      </c>
      <c r="C638" s="87" t="s">
        <v>146</v>
      </c>
      <c r="D638" s="88">
        <v>51309.56</v>
      </c>
    </row>
    <row r="639" spans="1:4" x14ac:dyDescent="0.2">
      <c r="A639" s="86">
        <v>605779</v>
      </c>
      <c r="B639" s="87" t="s">
        <v>789</v>
      </c>
      <c r="C639" s="87" t="s">
        <v>146</v>
      </c>
      <c r="D639" s="88">
        <v>45881.3</v>
      </c>
    </row>
    <row r="640" spans="1:4" x14ac:dyDescent="0.2">
      <c r="A640" s="86">
        <v>605522</v>
      </c>
      <c r="B640" s="87" t="s">
        <v>790</v>
      </c>
      <c r="C640" s="87" t="s">
        <v>146</v>
      </c>
      <c r="D640" s="88">
        <v>41530.44</v>
      </c>
    </row>
    <row r="641" spans="1:4" x14ac:dyDescent="0.2">
      <c r="A641" s="86">
        <v>605813</v>
      </c>
      <c r="B641" s="87" t="s">
        <v>791</v>
      </c>
      <c r="C641" s="87" t="s">
        <v>146</v>
      </c>
      <c r="D641" s="88">
        <v>51543.68</v>
      </c>
    </row>
    <row r="642" spans="1:4" x14ac:dyDescent="0.2">
      <c r="A642" s="86">
        <v>605542</v>
      </c>
      <c r="B642" s="87" t="s">
        <v>792</v>
      </c>
      <c r="C642" s="87" t="s">
        <v>146</v>
      </c>
      <c r="D642" s="88">
        <v>47192.82</v>
      </c>
    </row>
    <row r="643" spans="1:4" x14ac:dyDescent="0.2">
      <c r="A643" s="86">
        <v>605833</v>
      </c>
      <c r="B643" s="87" t="s">
        <v>793</v>
      </c>
      <c r="C643" s="87" t="s">
        <v>146</v>
      </c>
      <c r="D643" s="88">
        <v>61392.29</v>
      </c>
    </row>
    <row r="644" spans="1:4" x14ac:dyDescent="0.2">
      <c r="A644" s="86">
        <v>605562</v>
      </c>
      <c r="B644" s="87" t="s">
        <v>794</v>
      </c>
      <c r="C644" s="87" t="s">
        <v>146</v>
      </c>
      <c r="D644" s="88">
        <v>57041.43</v>
      </c>
    </row>
    <row r="645" spans="1:4" x14ac:dyDescent="0.2">
      <c r="A645" s="86">
        <v>605780</v>
      </c>
      <c r="B645" s="87" t="s">
        <v>795</v>
      </c>
      <c r="C645" s="87" t="s">
        <v>146</v>
      </c>
      <c r="D645" s="88">
        <v>48532.480000000003</v>
      </c>
    </row>
    <row r="646" spans="1:4" x14ac:dyDescent="0.2">
      <c r="A646" s="86">
        <v>605523</v>
      </c>
      <c r="B646" s="87" t="s">
        <v>796</v>
      </c>
      <c r="C646" s="87" t="s">
        <v>146</v>
      </c>
      <c r="D646" s="88">
        <v>43957.98</v>
      </c>
    </row>
    <row r="647" spans="1:4" x14ac:dyDescent="0.2">
      <c r="A647" s="86">
        <v>605814</v>
      </c>
      <c r="B647" s="87" t="s">
        <v>797</v>
      </c>
      <c r="C647" s="87" t="s">
        <v>146</v>
      </c>
      <c r="D647" s="88">
        <v>54656.91</v>
      </c>
    </row>
    <row r="648" spans="1:4" x14ac:dyDescent="0.2">
      <c r="A648" s="86">
        <v>605543</v>
      </c>
      <c r="B648" s="87" t="s">
        <v>798</v>
      </c>
      <c r="C648" s="87" t="s">
        <v>146</v>
      </c>
      <c r="D648" s="88">
        <v>50082.41</v>
      </c>
    </row>
    <row r="649" spans="1:4" x14ac:dyDescent="0.2">
      <c r="A649" s="86">
        <v>605834</v>
      </c>
      <c r="B649" s="87" t="s">
        <v>799</v>
      </c>
      <c r="C649" s="87" t="s">
        <v>146</v>
      </c>
      <c r="D649" s="88">
        <v>65309.17</v>
      </c>
    </row>
    <row r="650" spans="1:4" x14ac:dyDescent="0.2">
      <c r="A650" s="86">
        <v>605563</v>
      </c>
      <c r="B650" s="87" t="s">
        <v>800</v>
      </c>
      <c r="C650" s="87" t="s">
        <v>146</v>
      </c>
      <c r="D650" s="88">
        <v>60734.67</v>
      </c>
    </row>
    <row r="651" spans="1:4" x14ac:dyDescent="0.2">
      <c r="A651" s="86">
        <v>605606</v>
      </c>
      <c r="B651" s="87" t="s">
        <v>801</v>
      </c>
      <c r="C651" s="87" t="s">
        <v>346</v>
      </c>
      <c r="D651" s="88">
        <v>14.06</v>
      </c>
    </row>
    <row r="652" spans="1:4" x14ac:dyDescent="0.2">
      <c r="A652" s="86">
        <v>705314</v>
      </c>
      <c r="B652" s="87" t="s">
        <v>802</v>
      </c>
      <c r="C652" s="87" t="s">
        <v>151</v>
      </c>
      <c r="D652" s="88">
        <v>12537.22</v>
      </c>
    </row>
    <row r="653" spans="1:4" x14ac:dyDescent="0.2">
      <c r="A653" s="86">
        <v>705312</v>
      </c>
      <c r="B653" s="87" t="s">
        <v>803</v>
      </c>
      <c r="C653" s="87" t="s">
        <v>151</v>
      </c>
      <c r="D653" s="88">
        <v>11452.63</v>
      </c>
    </row>
    <row r="654" spans="1:4" x14ac:dyDescent="0.2">
      <c r="A654" s="86">
        <v>705316</v>
      </c>
      <c r="B654" s="87" t="s">
        <v>804</v>
      </c>
      <c r="C654" s="87" t="s">
        <v>151</v>
      </c>
      <c r="D654" s="88">
        <v>13746.54</v>
      </c>
    </row>
    <row r="655" spans="1:4" x14ac:dyDescent="0.2">
      <c r="A655" s="86">
        <v>705315</v>
      </c>
      <c r="B655" s="87" t="s">
        <v>805</v>
      </c>
      <c r="C655" s="87" t="s">
        <v>151</v>
      </c>
      <c r="D655" s="88">
        <v>12576.41</v>
      </c>
    </row>
    <row r="656" spans="1:4" x14ac:dyDescent="0.2">
      <c r="A656" s="86">
        <v>705318</v>
      </c>
      <c r="B656" s="87" t="s">
        <v>806</v>
      </c>
      <c r="C656" s="87" t="s">
        <v>151</v>
      </c>
      <c r="D656" s="88">
        <v>14680.33</v>
      </c>
    </row>
    <row r="657" spans="1:4" x14ac:dyDescent="0.2">
      <c r="A657" s="86">
        <v>705317</v>
      </c>
      <c r="B657" s="87" t="s">
        <v>807</v>
      </c>
      <c r="C657" s="87" t="s">
        <v>151</v>
      </c>
      <c r="D657" s="88">
        <v>13361.52</v>
      </c>
    </row>
    <row r="658" spans="1:4" x14ac:dyDescent="0.2">
      <c r="A658" s="86">
        <v>705320</v>
      </c>
      <c r="B658" s="87" t="s">
        <v>808</v>
      </c>
      <c r="C658" s="87" t="s">
        <v>151</v>
      </c>
      <c r="D658" s="88">
        <v>18417.91</v>
      </c>
    </row>
    <row r="659" spans="1:4" x14ac:dyDescent="0.2">
      <c r="A659" s="86">
        <v>705319</v>
      </c>
      <c r="B659" s="87" t="s">
        <v>809</v>
      </c>
      <c r="C659" s="87" t="s">
        <v>151</v>
      </c>
      <c r="D659" s="88">
        <v>16803.89</v>
      </c>
    </row>
    <row r="660" spans="1:4" x14ac:dyDescent="0.2">
      <c r="A660" s="86">
        <v>705322</v>
      </c>
      <c r="B660" s="87" t="s">
        <v>810</v>
      </c>
      <c r="C660" s="87" t="s">
        <v>151</v>
      </c>
      <c r="D660" s="88">
        <v>19478.98</v>
      </c>
    </row>
    <row r="661" spans="1:4" x14ac:dyDescent="0.2">
      <c r="A661" s="86">
        <v>705321</v>
      </c>
      <c r="B661" s="87" t="s">
        <v>811</v>
      </c>
      <c r="C661" s="87" t="s">
        <v>151</v>
      </c>
      <c r="D661" s="88">
        <v>17655.82</v>
      </c>
    </row>
    <row r="662" spans="1:4" x14ac:dyDescent="0.2">
      <c r="A662" s="86">
        <v>705324</v>
      </c>
      <c r="B662" s="87" t="s">
        <v>812</v>
      </c>
      <c r="C662" s="87" t="s">
        <v>151</v>
      </c>
      <c r="D662" s="88">
        <v>21370.09</v>
      </c>
    </row>
    <row r="663" spans="1:4" x14ac:dyDescent="0.2">
      <c r="A663" s="86">
        <v>705323</v>
      </c>
      <c r="B663" s="87" t="s">
        <v>813</v>
      </c>
      <c r="C663" s="87" t="s">
        <v>151</v>
      </c>
      <c r="D663" s="88">
        <v>19416.5</v>
      </c>
    </row>
    <row r="664" spans="1:4" x14ac:dyDescent="0.2">
      <c r="A664" s="86">
        <v>705326</v>
      </c>
      <c r="B664" s="87" t="s">
        <v>814</v>
      </c>
      <c r="C664" s="87" t="s">
        <v>151</v>
      </c>
      <c r="D664" s="88">
        <v>22954.62</v>
      </c>
    </row>
    <row r="665" spans="1:4" x14ac:dyDescent="0.2">
      <c r="A665" s="86">
        <v>705325</v>
      </c>
      <c r="B665" s="87" t="s">
        <v>815</v>
      </c>
      <c r="C665" s="87" t="s">
        <v>151</v>
      </c>
      <c r="D665" s="88">
        <v>20816.07</v>
      </c>
    </row>
    <row r="666" spans="1:4" x14ac:dyDescent="0.2">
      <c r="A666" s="86">
        <v>705328</v>
      </c>
      <c r="B666" s="87" t="s">
        <v>816</v>
      </c>
      <c r="C666" s="87" t="s">
        <v>151</v>
      </c>
      <c r="D666" s="88">
        <v>29147.71</v>
      </c>
    </row>
    <row r="667" spans="1:4" x14ac:dyDescent="0.2">
      <c r="A667" s="86">
        <v>705327</v>
      </c>
      <c r="B667" s="87" t="s">
        <v>817</v>
      </c>
      <c r="C667" s="87" t="s">
        <v>151</v>
      </c>
      <c r="D667" s="88">
        <v>26494.6</v>
      </c>
    </row>
    <row r="668" spans="1:4" x14ac:dyDescent="0.2">
      <c r="A668" s="86">
        <v>705330</v>
      </c>
      <c r="B668" s="87" t="s">
        <v>818</v>
      </c>
      <c r="C668" s="87" t="s">
        <v>151</v>
      </c>
      <c r="D668" s="88">
        <v>27283.64</v>
      </c>
    </row>
    <row r="669" spans="1:4" x14ac:dyDescent="0.2">
      <c r="A669" s="86">
        <v>705329</v>
      </c>
      <c r="B669" s="87" t="s">
        <v>819</v>
      </c>
      <c r="C669" s="87" t="s">
        <v>151</v>
      </c>
      <c r="D669" s="88">
        <v>24631.42</v>
      </c>
    </row>
    <row r="670" spans="1:4" x14ac:dyDescent="0.2">
      <c r="A670" s="86">
        <v>705332</v>
      </c>
      <c r="B670" s="87" t="s">
        <v>820</v>
      </c>
      <c r="C670" s="87" t="s">
        <v>151</v>
      </c>
      <c r="D670" s="88">
        <v>29473.3</v>
      </c>
    </row>
    <row r="671" spans="1:4" x14ac:dyDescent="0.2">
      <c r="A671" s="86">
        <v>705331</v>
      </c>
      <c r="B671" s="87" t="s">
        <v>821</v>
      </c>
      <c r="C671" s="87" t="s">
        <v>151</v>
      </c>
      <c r="D671" s="88">
        <v>26767.81</v>
      </c>
    </row>
    <row r="672" spans="1:4" x14ac:dyDescent="0.2">
      <c r="A672" s="86">
        <v>705334</v>
      </c>
      <c r="B672" s="87" t="s">
        <v>822</v>
      </c>
      <c r="C672" s="87" t="s">
        <v>151</v>
      </c>
      <c r="D672" s="88">
        <v>31328.84</v>
      </c>
    </row>
    <row r="673" spans="1:4" x14ac:dyDescent="0.2">
      <c r="A673" s="86">
        <v>705333</v>
      </c>
      <c r="B673" s="87" t="s">
        <v>823</v>
      </c>
      <c r="C673" s="87" t="s">
        <v>151</v>
      </c>
      <c r="D673" s="88">
        <v>28648.32</v>
      </c>
    </row>
    <row r="674" spans="1:4" x14ac:dyDescent="0.2">
      <c r="A674" s="86">
        <v>705336</v>
      </c>
      <c r="B674" s="87" t="s">
        <v>824</v>
      </c>
      <c r="C674" s="87" t="s">
        <v>151</v>
      </c>
      <c r="D674" s="88">
        <v>42204.28</v>
      </c>
    </row>
    <row r="675" spans="1:4" x14ac:dyDescent="0.2">
      <c r="A675" s="86">
        <v>705335</v>
      </c>
      <c r="B675" s="87" t="s">
        <v>825</v>
      </c>
      <c r="C675" s="87" t="s">
        <v>151</v>
      </c>
      <c r="D675" s="88">
        <v>38468.19</v>
      </c>
    </row>
    <row r="676" spans="1:4" x14ac:dyDescent="0.2">
      <c r="A676" s="86">
        <v>705338</v>
      </c>
      <c r="B676" s="87" t="s">
        <v>826</v>
      </c>
      <c r="C676" s="87" t="s">
        <v>151</v>
      </c>
      <c r="D676" s="88">
        <v>39492.58</v>
      </c>
    </row>
    <row r="677" spans="1:4" x14ac:dyDescent="0.2">
      <c r="A677" s="86">
        <v>705337</v>
      </c>
      <c r="B677" s="87" t="s">
        <v>827</v>
      </c>
      <c r="C677" s="87" t="s">
        <v>151</v>
      </c>
      <c r="D677" s="88">
        <v>35628.080000000002</v>
      </c>
    </row>
    <row r="678" spans="1:4" x14ac:dyDescent="0.2">
      <c r="A678" s="86">
        <v>705340</v>
      </c>
      <c r="B678" s="87" t="s">
        <v>828</v>
      </c>
      <c r="C678" s="87" t="s">
        <v>151</v>
      </c>
      <c r="D678" s="88">
        <v>42520.38</v>
      </c>
    </row>
    <row r="679" spans="1:4" x14ac:dyDescent="0.2">
      <c r="A679" s="86">
        <v>705339</v>
      </c>
      <c r="B679" s="87" t="s">
        <v>829</v>
      </c>
      <c r="C679" s="87" t="s">
        <v>151</v>
      </c>
      <c r="D679" s="88">
        <v>38614.43</v>
      </c>
    </row>
    <row r="680" spans="1:4" x14ac:dyDescent="0.2">
      <c r="A680" s="86">
        <v>705342</v>
      </c>
      <c r="B680" s="87" t="s">
        <v>830</v>
      </c>
      <c r="C680" s="87" t="s">
        <v>151</v>
      </c>
      <c r="D680" s="88">
        <v>48247.09</v>
      </c>
    </row>
    <row r="681" spans="1:4" x14ac:dyDescent="0.2">
      <c r="A681" s="86">
        <v>705341</v>
      </c>
      <c r="B681" s="87" t="s">
        <v>831</v>
      </c>
      <c r="C681" s="87" t="s">
        <v>151</v>
      </c>
      <c r="D681" s="88">
        <v>43902.9</v>
      </c>
    </row>
    <row r="682" spans="1:4" x14ac:dyDescent="0.2">
      <c r="A682" s="86">
        <v>705344</v>
      </c>
      <c r="B682" s="87" t="s">
        <v>832</v>
      </c>
      <c r="C682" s="87" t="s">
        <v>151</v>
      </c>
      <c r="D682" s="88">
        <v>61129.54</v>
      </c>
    </row>
    <row r="683" spans="1:4" x14ac:dyDescent="0.2">
      <c r="A683" s="86">
        <v>705343</v>
      </c>
      <c r="B683" s="87" t="s">
        <v>833</v>
      </c>
      <c r="C683" s="87" t="s">
        <v>151</v>
      </c>
      <c r="D683" s="88">
        <v>55807.8</v>
      </c>
    </row>
    <row r="684" spans="1:4" x14ac:dyDescent="0.2">
      <c r="A684" s="86">
        <v>705225</v>
      </c>
      <c r="B684" s="87" t="s">
        <v>834</v>
      </c>
      <c r="C684" s="87" t="s">
        <v>151</v>
      </c>
      <c r="D684" s="88">
        <v>10741.09</v>
      </c>
    </row>
    <row r="685" spans="1:4" x14ac:dyDescent="0.2">
      <c r="A685" s="86">
        <v>705224</v>
      </c>
      <c r="B685" s="87" t="s">
        <v>835</v>
      </c>
      <c r="C685" s="87" t="s">
        <v>151</v>
      </c>
      <c r="D685" s="88">
        <v>9741.86</v>
      </c>
    </row>
    <row r="686" spans="1:4" x14ac:dyDescent="0.2">
      <c r="A686" s="86">
        <v>705227</v>
      </c>
      <c r="B686" s="87" t="s">
        <v>836</v>
      </c>
      <c r="C686" s="87" t="s">
        <v>151</v>
      </c>
      <c r="D686" s="88">
        <v>11081.55</v>
      </c>
    </row>
    <row r="687" spans="1:4" x14ac:dyDescent="0.2">
      <c r="A687" s="86">
        <v>705226</v>
      </c>
      <c r="B687" s="87" t="s">
        <v>837</v>
      </c>
      <c r="C687" s="87" t="s">
        <v>151</v>
      </c>
      <c r="D687" s="88">
        <v>10165.81</v>
      </c>
    </row>
    <row r="688" spans="1:4" x14ac:dyDescent="0.2">
      <c r="A688" s="86">
        <v>705229</v>
      </c>
      <c r="B688" s="87" t="s">
        <v>838</v>
      </c>
      <c r="C688" s="87" t="s">
        <v>151</v>
      </c>
      <c r="D688" s="88">
        <v>11957.32</v>
      </c>
    </row>
    <row r="689" spans="1:4" x14ac:dyDescent="0.2">
      <c r="A689" s="86">
        <v>705228</v>
      </c>
      <c r="B689" s="87" t="s">
        <v>839</v>
      </c>
      <c r="C689" s="87" t="s">
        <v>151</v>
      </c>
      <c r="D689" s="88">
        <v>10900.23</v>
      </c>
    </row>
    <row r="690" spans="1:4" x14ac:dyDescent="0.2">
      <c r="A690" s="86">
        <v>705231</v>
      </c>
      <c r="B690" s="87" t="s">
        <v>840</v>
      </c>
      <c r="C690" s="87" t="s">
        <v>151</v>
      </c>
      <c r="D690" s="88">
        <v>14888.54</v>
      </c>
    </row>
    <row r="691" spans="1:4" x14ac:dyDescent="0.2">
      <c r="A691" s="86">
        <v>705230</v>
      </c>
      <c r="B691" s="87" t="s">
        <v>841</v>
      </c>
      <c r="C691" s="87" t="s">
        <v>151</v>
      </c>
      <c r="D691" s="88">
        <v>13650.91</v>
      </c>
    </row>
    <row r="692" spans="1:4" x14ac:dyDescent="0.2">
      <c r="A692" s="86">
        <v>705233</v>
      </c>
      <c r="B692" s="87" t="s">
        <v>842</v>
      </c>
      <c r="C692" s="87" t="s">
        <v>151</v>
      </c>
      <c r="D692" s="88">
        <v>16770.75</v>
      </c>
    </row>
    <row r="693" spans="1:4" x14ac:dyDescent="0.2">
      <c r="A693" s="86">
        <v>705232</v>
      </c>
      <c r="B693" s="87" t="s">
        <v>843</v>
      </c>
      <c r="C693" s="87" t="s">
        <v>151</v>
      </c>
      <c r="D693" s="88">
        <v>15180.91</v>
      </c>
    </row>
    <row r="694" spans="1:4" x14ac:dyDescent="0.2">
      <c r="A694" s="86">
        <v>705235</v>
      </c>
      <c r="B694" s="87" t="s">
        <v>844</v>
      </c>
      <c r="C694" s="87" t="s">
        <v>151</v>
      </c>
      <c r="D694" s="88">
        <v>17199.75</v>
      </c>
    </row>
    <row r="695" spans="1:4" x14ac:dyDescent="0.2">
      <c r="A695" s="86">
        <v>705234</v>
      </c>
      <c r="B695" s="87" t="s">
        <v>845</v>
      </c>
      <c r="C695" s="87" t="s">
        <v>151</v>
      </c>
      <c r="D695" s="88">
        <v>15716.97</v>
      </c>
    </row>
    <row r="696" spans="1:4" x14ac:dyDescent="0.2">
      <c r="A696" s="86">
        <v>705237</v>
      </c>
      <c r="B696" s="87" t="s">
        <v>846</v>
      </c>
      <c r="C696" s="87" t="s">
        <v>151</v>
      </c>
      <c r="D696" s="88">
        <v>18626</v>
      </c>
    </row>
    <row r="697" spans="1:4" x14ac:dyDescent="0.2">
      <c r="A697" s="86">
        <v>705236</v>
      </c>
      <c r="B697" s="87" t="s">
        <v>847</v>
      </c>
      <c r="C697" s="87" t="s">
        <v>151</v>
      </c>
      <c r="D697" s="88">
        <v>16961.900000000001</v>
      </c>
    </row>
    <row r="698" spans="1:4" x14ac:dyDescent="0.2">
      <c r="A698" s="86">
        <v>705239</v>
      </c>
      <c r="B698" s="87" t="s">
        <v>848</v>
      </c>
      <c r="C698" s="87" t="s">
        <v>151</v>
      </c>
      <c r="D698" s="88">
        <v>23794.13</v>
      </c>
    </row>
    <row r="699" spans="1:4" x14ac:dyDescent="0.2">
      <c r="A699" s="86">
        <v>705238</v>
      </c>
      <c r="B699" s="87" t="s">
        <v>849</v>
      </c>
      <c r="C699" s="87" t="s">
        <v>151</v>
      </c>
      <c r="D699" s="88">
        <v>21713.55</v>
      </c>
    </row>
    <row r="700" spans="1:4" x14ac:dyDescent="0.2">
      <c r="A700" s="86">
        <v>705241</v>
      </c>
      <c r="B700" s="87" t="s">
        <v>850</v>
      </c>
      <c r="C700" s="87" t="s">
        <v>151</v>
      </c>
      <c r="D700" s="88">
        <v>22694.28</v>
      </c>
    </row>
    <row r="701" spans="1:4" x14ac:dyDescent="0.2">
      <c r="A701" s="86">
        <v>705240</v>
      </c>
      <c r="B701" s="87" t="s">
        <v>851</v>
      </c>
      <c r="C701" s="87" t="s">
        <v>151</v>
      </c>
      <c r="D701" s="88">
        <v>20510</v>
      </c>
    </row>
    <row r="702" spans="1:4" x14ac:dyDescent="0.2">
      <c r="A702" s="86">
        <v>705243</v>
      </c>
      <c r="B702" s="87" t="s">
        <v>852</v>
      </c>
      <c r="C702" s="87" t="s">
        <v>151</v>
      </c>
      <c r="D702" s="88">
        <v>24033.75</v>
      </c>
    </row>
    <row r="703" spans="1:4" x14ac:dyDescent="0.2">
      <c r="A703" s="86">
        <v>705242</v>
      </c>
      <c r="B703" s="87" t="s">
        <v>853</v>
      </c>
      <c r="C703" s="87" t="s">
        <v>151</v>
      </c>
      <c r="D703" s="88">
        <v>21845.25</v>
      </c>
    </row>
    <row r="704" spans="1:4" x14ac:dyDescent="0.2">
      <c r="A704" s="86">
        <v>705245</v>
      </c>
      <c r="B704" s="87" t="s">
        <v>854</v>
      </c>
      <c r="C704" s="87" t="s">
        <v>151</v>
      </c>
      <c r="D704" s="88">
        <v>26629.48</v>
      </c>
    </row>
    <row r="705" spans="1:4" x14ac:dyDescent="0.2">
      <c r="A705" s="86">
        <v>705244</v>
      </c>
      <c r="B705" s="87" t="s">
        <v>855</v>
      </c>
      <c r="C705" s="87" t="s">
        <v>151</v>
      </c>
      <c r="D705" s="88">
        <v>24294.59</v>
      </c>
    </row>
    <row r="706" spans="1:4" x14ac:dyDescent="0.2">
      <c r="A706" s="86">
        <v>705247</v>
      </c>
      <c r="B706" s="87" t="s">
        <v>856</v>
      </c>
      <c r="C706" s="87" t="s">
        <v>151</v>
      </c>
      <c r="D706" s="88">
        <v>33738.959999999999</v>
      </c>
    </row>
    <row r="707" spans="1:4" x14ac:dyDescent="0.2">
      <c r="A707" s="86">
        <v>705246</v>
      </c>
      <c r="B707" s="87" t="s">
        <v>857</v>
      </c>
      <c r="C707" s="87" t="s">
        <v>151</v>
      </c>
      <c r="D707" s="88">
        <v>30878.27</v>
      </c>
    </row>
    <row r="708" spans="1:4" x14ac:dyDescent="0.2">
      <c r="A708" s="86">
        <v>705249</v>
      </c>
      <c r="B708" s="87" t="s">
        <v>858</v>
      </c>
      <c r="C708" s="87" t="s">
        <v>151</v>
      </c>
      <c r="D708" s="88">
        <v>32294.79</v>
      </c>
    </row>
    <row r="709" spans="1:4" x14ac:dyDescent="0.2">
      <c r="A709" s="86">
        <v>705248</v>
      </c>
      <c r="B709" s="87" t="s">
        <v>859</v>
      </c>
      <c r="C709" s="87" t="s">
        <v>151</v>
      </c>
      <c r="D709" s="88">
        <v>29126.81</v>
      </c>
    </row>
    <row r="710" spans="1:4" x14ac:dyDescent="0.2">
      <c r="A710" s="86">
        <v>705251</v>
      </c>
      <c r="B710" s="87" t="s">
        <v>860</v>
      </c>
      <c r="C710" s="87" t="s">
        <v>151</v>
      </c>
      <c r="D710" s="88">
        <v>34154.800000000003</v>
      </c>
    </row>
    <row r="711" spans="1:4" x14ac:dyDescent="0.2">
      <c r="A711" s="86">
        <v>705250</v>
      </c>
      <c r="B711" s="87" t="s">
        <v>861</v>
      </c>
      <c r="C711" s="87" t="s">
        <v>151</v>
      </c>
      <c r="D711" s="88">
        <v>30980.04</v>
      </c>
    </row>
    <row r="712" spans="1:4" x14ac:dyDescent="0.2">
      <c r="A712" s="86">
        <v>705253</v>
      </c>
      <c r="B712" s="87" t="s">
        <v>862</v>
      </c>
      <c r="C712" s="87" t="s">
        <v>151</v>
      </c>
      <c r="D712" s="88">
        <v>37357.550000000003</v>
      </c>
    </row>
    <row r="713" spans="1:4" x14ac:dyDescent="0.2">
      <c r="A713" s="86">
        <v>705252</v>
      </c>
      <c r="B713" s="87" t="s">
        <v>863</v>
      </c>
      <c r="C713" s="87" t="s">
        <v>151</v>
      </c>
      <c r="D713" s="88">
        <v>33904.6</v>
      </c>
    </row>
    <row r="714" spans="1:4" x14ac:dyDescent="0.2">
      <c r="A714" s="86">
        <v>705255</v>
      </c>
      <c r="B714" s="87" t="s">
        <v>864</v>
      </c>
      <c r="C714" s="87" t="s">
        <v>151</v>
      </c>
      <c r="D714" s="88">
        <v>47245.84</v>
      </c>
    </row>
    <row r="715" spans="1:4" x14ac:dyDescent="0.2">
      <c r="A715" s="86">
        <v>705254</v>
      </c>
      <c r="B715" s="87" t="s">
        <v>865</v>
      </c>
      <c r="C715" s="87" t="s">
        <v>151</v>
      </c>
      <c r="D715" s="88">
        <v>43070.39</v>
      </c>
    </row>
    <row r="716" spans="1:4" x14ac:dyDescent="0.2">
      <c r="A716" s="86">
        <v>705403</v>
      </c>
      <c r="B716" s="87" t="s">
        <v>866</v>
      </c>
      <c r="C716" s="87" t="s">
        <v>151</v>
      </c>
      <c r="D716" s="88">
        <v>15727.65</v>
      </c>
    </row>
    <row r="717" spans="1:4" x14ac:dyDescent="0.2">
      <c r="A717" s="86">
        <v>705402</v>
      </c>
      <c r="B717" s="87" t="s">
        <v>867</v>
      </c>
      <c r="C717" s="87" t="s">
        <v>151</v>
      </c>
      <c r="D717" s="88">
        <v>14274.99</v>
      </c>
    </row>
    <row r="718" spans="1:4" x14ac:dyDescent="0.2">
      <c r="A718" s="86">
        <v>705405</v>
      </c>
      <c r="B718" s="87" t="s">
        <v>868</v>
      </c>
      <c r="C718" s="87" t="s">
        <v>151</v>
      </c>
      <c r="D718" s="88">
        <v>16984.22</v>
      </c>
    </row>
    <row r="719" spans="1:4" x14ac:dyDescent="0.2">
      <c r="A719" s="86">
        <v>705404</v>
      </c>
      <c r="B719" s="87" t="s">
        <v>869</v>
      </c>
      <c r="C719" s="87" t="s">
        <v>151</v>
      </c>
      <c r="D719" s="88">
        <v>15513.71</v>
      </c>
    </row>
    <row r="720" spans="1:4" x14ac:dyDescent="0.2">
      <c r="A720" s="86">
        <v>705407</v>
      </c>
      <c r="B720" s="87" t="s">
        <v>870</v>
      </c>
      <c r="C720" s="87" t="s">
        <v>151</v>
      </c>
      <c r="D720" s="88">
        <v>17799.98</v>
      </c>
    </row>
    <row r="721" spans="1:4" x14ac:dyDescent="0.2">
      <c r="A721" s="86">
        <v>705406</v>
      </c>
      <c r="B721" s="87" t="s">
        <v>871</v>
      </c>
      <c r="C721" s="87" t="s">
        <v>151</v>
      </c>
      <c r="D721" s="88">
        <v>16162.09</v>
      </c>
    </row>
    <row r="722" spans="1:4" x14ac:dyDescent="0.2">
      <c r="A722" s="86">
        <v>705409</v>
      </c>
      <c r="B722" s="87" t="s">
        <v>872</v>
      </c>
      <c r="C722" s="87" t="s">
        <v>151</v>
      </c>
      <c r="D722" s="88">
        <v>22421.85</v>
      </c>
    </row>
    <row r="723" spans="1:4" x14ac:dyDescent="0.2">
      <c r="A723" s="86">
        <v>705408</v>
      </c>
      <c r="B723" s="87" t="s">
        <v>873</v>
      </c>
      <c r="C723" s="87" t="s">
        <v>151</v>
      </c>
      <c r="D723" s="88">
        <v>20404.150000000001</v>
      </c>
    </row>
    <row r="724" spans="1:4" x14ac:dyDescent="0.2">
      <c r="A724" s="86">
        <v>705411</v>
      </c>
      <c r="B724" s="87" t="s">
        <v>874</v>
      </c>
      <c r="C724" s="87" t="s">
        <v>151</v>
      </c>
      <c r="D724" s="88">
        <v>23934.69</v>
      </c>
    </row>
    <row r="725" spans="1:4" x14ac:dyDescent="0.2">
      <c r="A725" s="86">
        <v>705410</v>
      </c>
      <c r="B725" s="87" t="s">
        <v>875</v>
      </c>
      <c r="C725" s="87" t="s">
        <v>151</v>
      </c>
      <c r="D725" s="88">
        <v>21592.74</v>
      </c>
    </row>
    <row r="726" spans="1:4" x14ac:dyDescent="0.2">
      <c r="A726" s="86">
        <v>705413</v>
      </c>
      <c r="B726" s="87" t="s">
        <v>876</v>
      </c>
      <c r="C726" s="87" t="s">
        <v>151</v>
      </c>
      <c r="D726" s="88">
        <v>25711.58</v>
      </c>
    </row>
    <row r="727" spans="1:4" x14ac:dyDescent="0.2">
      <c r="A727" s="86">
        <v>705412</v>
      </c>
      <c r="B727" s="87" t="s">
        <v>877</v>
      </c>
      <c r="C727" s="87" t="s">
        <v>151</v>
      </c>
      <c r="D727" s="88">
        <v>23365.07</v>
      </c>
    </row>
    <row r="728" spans="1:4" x14ac:dyDescent="0.2">
      <c r="A728" s="86">
        <v>705415</v>
      </c>
      <c r="B728" s="87" t="s">
        <v>878</v>
      </c>
      <c r="C728" s="87" t="s">
        <v>151</v>
      </c>
      <c r="D728" s="88">
        <v>28328.2</v>
      </c>
    </row>
    <row r="729" spans="1:4" x14ac:dyDescent="0.2">
      <c r="A729" s="86">
        <v>705414</v>
      </c>
      <c r="B729" s="87" t="s">
        <v>879</v>
      </c>
      <c r="C729" s="87" t="s">
        <v>151</v>
      </c>
      <c r="D729" s="88">
        <v>25684.21</v>
      </c>
    </row>
    <row r="730" spans="1:4" x14ac:dyDescent="0.2">
      <c r="A730" s="86">
        <v>705417</v>
      </c>
      <c r="B730" s="87" t="s">
        <v>880</v>
      </c>
      <c r="C730" s="87" t="s">
        <v>151</v>
      </c>
      <c r="D730" s="88">
        <v>35883.129999999997</v>
      </c>
    </row>
    <row r="731" spans="1:4" x14ac:dyDescent="0.2">
      <c r="A731" s="86">
        <v>705416</v>
      </c>
      <c r="B731" s="87" t="s">
        <v>881</v>
      </c>
      <c r="C731" s="87" t="s">
        <v>151</v>
      </c>
      <c r="D731" s="88">
        <v>32628.68</v>
      </c>
    </row>
    <row r="732" spans="1:4" x14ac:dyDescent="0.2">
      <c r="A732" s="86">
        <v>705419</v>
      </c>
      <c r="B732" s="87" t="s">
        <v>882</v>
      </c>
      <c r="C732" s="87" t="s">
        <v>151</v>
      </c>
      <c r="D732" s="88">
        <v>33918.94</v>
      </c>
    </row>
    <row r="733" spans="1:4" x14ac:dyDescent="0.2">
      <c r="A733" s="86">
        <v>705418</v>
      </c>
      <c r="B733" s="87" t="s">
        <v>883</v>
      </c>
      <c r="C733" s="87" t="s">
        <v>151</v>
      </c>
      <c r="D733" s="88">
        <v>30645.96</v>
      </c>
    </row>
    <row r="734" spans="1:4" x14ac:dyDescent="0.2">
      <c r="A734" s="86">
        <v>705421</v>
      </c>
      <c r="B734" s="87" t="s">
        <v>884</v>
      </c>
      <c r="C734" s="87" t="s">
        <v>151</v>
      </c>
      <c r="D734" s="88">
        <v>36443.94</v>
      </c>
    </row>
    <row r="735" spans="1:4" x14ac:dyDescent="0.2">
      <c r="A735" s="86">
        <v>705420</v>
      </c>
      <c r="B735" s="87" t="s">
        <v>885</v>
      </c>
      <c r="C735" s="87" t="s">
        <v>151</v>
      </c>
      <c r="D735" s="88">
        <v>33152.46</v>
      </c>
    </row>
    <row r="736" spans="1:4" x14ac:dyDescent="0.2">
      <c r="A736" s="86">
        <v>705423</v>
      </c>
      <c r="B736" s="87" t="s">
        <v>886</v>
      </c>
      <c r="C736" s="87" t="s">
        <v>151</v>
      </c>
      <c r="D736" s="88">
        <v>41477.53</v>
      </c>
    </row>
    <row r="737" spans="1:4" x14ac:dyDescent="0.2">
      <c r="A737" s="86">
        <v>705422</v>
      </c>
      <c r="B737" s="87" t="s">
        <v>887</v>
      </c>
      <c r="C737" s="87" t="s">
        <v>151</v>
      </c>
      <c r="D737" s="88">
        <v>37794.71</v>
      </c>
    </row>
    <row r="738" spans="1:4" x14ac:dyDescent="0.2">
      <c r="A738" s="86">
        <v>705425</v>
      </c>
      <c r="B738" s="87" t="s">
        <v>888</v>
      </c>
      <c r="C738" s="87" t="s">
        <v>151</v>
      </c>
      <c r="D738" s="88">
        <v>52507.78</v>
      </c>
    </row>
    <row r="739" spans="1:4" x14ac:dyDescent="0.2">
      <c r="A739" s="86">
        <v>705424</v>
      </c>
      <c r="B739" s="87" t="s">
        <v>889</v>
      </c>
      <c r="C739" s="87" t="s">
        <v>151</v>
      </c>
      <c r="D739" s="88">
        <v>47988.67</v>
      </c>
    </row>
    <row r="740" spans="1:4" x14ac:dyDescent="0.2">
      <c r="A740" s="86">
        <v>705427</v>
      </c>
      <c r="B740" s="87" t="s">
        <v>890</v>
      </c>
      <c r="C740" s="87" t="s">
        <v>151</v>
      </c>
      <c r="D740" s="88">
        <v>48013.599999999999</v>
      </c>
    </row>
    <row r="741" spans="1:4" x14ac:dyDescent="0.2">
      <c r="A741" s="86">
        <v>705426</v>
      </c>
      <c r="B741" s="87" t="s">
        <v>891</v>
      </c>
      <c r="C741" s="87" t="s">
        <v>151</v>
      </c>
      <c r="D741" s="88">
        <v>43279.74</v>
      </c>
    </row>
    <row r="742" spans="1:4" x14ac:dyDescent="0.2">
      <c r="A742" s="86">
        <v>705429</v>
      </c>
      <c r="B742" s="87" t="s">
        <v>892</v>
      </c>
      <c r="C742" s="87" t="s">
        <v>151</v>
      </c>
      <c r="D742" s="88">
        <v>49617.65</v>
      </c>
    </row>
    <row r="743" spans="1:4" x14ac:dyDescent="0.2">
      <c r="A743" s="86">
        <v>705428</v>
      </c>
      <c r="B743" s="87" t="s">
        <v>893</v>
      </c>
      <c r="C743" s="87" t="s">
        <v>151</v>
      </c>
      <c r="D743" s="88">
        <v>44956.23</v>
      </c>
    </row>
    <row r="744" spans="1:4" x14ac:dyDescent="0.2">
      <c r="A744" s="86">
        <v>705431</v>
      </c>
      <c r="B744" s="87" t="s">
        <v>894</v>
      </c>
      <c r="C744" s="87" t="s">
        <v>151</v>
      </c>
      <c r="D744" s="88">
        <v>59685.42</v>
      </c>
    </row>
    <row r="745" spans="1:4" x14ac:dyDescent="0.2">
      <c r="A745" s="86">
        <v>705430</v>
      </c>
      <c r="B745" s="87" t="s">
        <v>895</v>
      </c>
      <c r="C745" s="87" t="s">
        <v>151</v>
      </c>
      <c r="D745" s="88">
        <v>54483.41</v>
      </c>
    </row>
    <row r="746" spans="1:4" x14ac:dyDescent="0.2">
      <c r="A746" s="86">
        <v>705433</v>
      </c>
      <c r="B746" s="87" t="s">
        <v>896</v>
      </c>
      <c r="C746" s="87" t="s">
        <v>151</v>
      </c>
      <c r="D746" s="88">
        <v>75679.649999999994</v>
      </c>
    </row>
    <row r="747" spans="1:4" x14ac:dyDescent="0.2">
      <c r="A747" s="86">
        <v>705432</v>
      </c>
      <c r="B747" s="87" t="s">
        <v>897</v>
      </c>
      <c r="C747" s="87" t="s">
        <v>151</v>
      </c>
      <c r="D747" s="88">
        <v>69236.47</v>
      </c>
    </row>
    <row r="748" spans="1:4" x14ac:dyDescent="0.2">
      <c r="A748" s="86">
        <v>705257</v>
      </c>
      <c r="B748" s="87" t="s">
        <v>898</v>
      </c>
      <c r="C748" s="87" t="s">
        <v>146</v>
      </c>
      <c r="D748" s="88">
        <v>3730.14</v>
      </c>
    </row>
    <row r="749" spans="1:4" x14ac:dyDescent="0.2">
      <c r="A749" s="86">
        <v>705256</v>
      </c>
      <c r="B749" s="87" t="s">
        <v>899</v>
      </c>
      <c r="C749" s="87" t="s">
        <v>146</v>
      </c>
      <c r="D749" s="88">
        <v>3434.73</v>
      </c>
    </row>
    <row r="750" spans="1:4" x14ac:dyDescent="0.2">
      <c r="A750" s="86">
        <v>705259</v>
      </c>
      <c r="B750" s="87" t="s">
        <v>900</v>
      </c>
      <c r="C750" s="87" t="s">
        <v>146</v>
      </c>
      <c r="D750" s="88">
        <v>3256.81</v>
      </c>
    </row>
    <row r="751" spans="1:4" x14ac:dyDescent="0.2">
      <c r="A751" s="86">
        <v>705258</v>
      </c>
      <c r="B751" s="87" t="s">
        <v>901</v>
      </c>
      <c r="C751" s="87" t="s">
        <v>146</v>
      </c>
      <c r="D751" s="88">
        <v>2961.4</v>
      </c>
    </row>
    <row r="752" spans="1:4" x14ac:dyDescent="0.2">
      <c r="A752" s="86">
        <v>705267</v>
      </c>
      <c r="B752" s="87" t="s">
        <v>902</v>
      </c>
      <c r="C752" s="87" t="s">
        <v>146</v>
      </c>
      <c r="D752" s="88">
        <v>4694.33</v>
      </c>
    </row>
    <row r="753" spans="1:4" x14ac:dyDescent="0.2">
      <c r="A753" s="86">
        <v>705266</v>
      </c>
      <c r="B753" s="87" t="s">
        <v>903</v>
      </c>
      <c r="C753" s="87" t="s">
        <v>146</v>
      </c>
      <c r="D753" s="88">
        <v>4303.66</v>
      </c>
    </row>
    <row r="754" spans="1:4" x14ac:dyDescent="0.2">
      <c r="A754" s="86">
        <v>705269</v>
      </c>
      <c r="B754" s="87" t="s">
        <v>904</v>
      </c>
      <c r="C754" s="87" t="s">
        <v>146</v>
      </c>
      <c r="D754" s="88">
        <v>4925.67</v>
      </c>
    </row>
    <row r="755" spans="1:4" x14ac:dyDescent="0.2">
      <c r="A755" s="86">
        <v>705268</v>
      </c>
      <c r="B755" s="87" t="s">
        <v>905</v>
      </c>
      <c r="C755" s="87" t="s">
        <v>146</v>
      </c>
      <c r="D755" s="88">
        <v>4535</v>
      </c>
    </row>
    <row r="756" spans="1:4" x14ac:dyDescent="0.2">
      <c r="A756" s="86">
        <v>705261</v>
      </c>
      <c r="B756" s="87" t="s">
        <v>906</v>
      </c>
      <c r="C756" s="87" t="s">
        <v>146</v>
      </c>
      <c r="D756" s="88">
        <v>3476.94</v>
      </c>
    </row>
    <row r="757" spans="1:4" x14ac:dyDescent="0.2">
      <c r="A757" s="86">
        <v>705260</v>
      </c>
      <c r="B757" s="87" t="s">
        <v>907</v>
      </c>
      <c r="C757" s="87" t="s">
        <v>146</v>
      </c>
      <c r="D757" s="88">
        <v>3181.52</v>
      </c>
    </row>
    <row r="758" spans="1:4" x14ac:dyDescent="0.2">
      <c r="A758" s="86">
        <v>705263</v>
      </c>
      <c r="B758" s="87" t="s">
        <v>908</v>
      </c>
      <c r="C758" s="87" t="s">
        <v>146</v>
      </c>
      <c r="D758" s="88">
        <v>3912.01</v>
      </c>
    </row>
    <row r="759" spans="1:4" x14ac:dyDescent="0.2">
      <c r="A759" s="86">
        <v>705262</v>
      </c>
      <c r="B759" s="87" t="s">
        <v>909</v>
      </c>
      <c r="C759" s="87" t="s">
        <v>146</v>
      </c>
      <c r="D759" s="88">
        <v>3616.59</v>
      </c>
    </row>
    <row r="760" spans="1:4" x14ac:dyDescent="0.2">
      <c r="A760" s="86">
        <v>705265</v>
      </c>
      <c r="B760" s="87" t="s">
        <v>910</v>
      </c>
      <c r="C760" s="87" t="s">
        <v>146</v>
      </c>
      <c r="D760" s="88">
        <v>4285.95</v>
      </c>
    </row>
    <row r="761" spans="1:4" x14ac:dyDescent="0.2">
      <c r="A761" s="86">
        <v>705264</v>
      </c>
      <c r="B761" s="87" t="s">
        <v>911</v>
      </c>
      <c r="C761" s="87" t="s">
        <v>146</v>
      </c>
      <c r="D761" s="88">
        <v>3990.53</v>
      </c>
    </row>
    <row r="762" spans="1:4" x14ac:dyDescent="0.2">
      <c r="A762" s="86">
        <v>705271</v>
      </c>
      <c r="B762" s="87" t="s">
        <v>912</v>
      </c>
      <c r="C762" s="87" t="s">
        <v>146</v>
      </c>
      <c r="D762" s="88">
        <v>5343.49</v>
      </c>
    </row>
    <row r="763" spans="1:4" x14ac:dyDescent="0.2">
      <c r="A763" s="86">
        <v>705270</v>
      </c>
      <c r="B763" s="87" t="s">
        <v>913</v>
      </c>
      <c r="C763" s="87" t="s">
        <v>146</v>
      </c>
      <c r="D763" s="88">
        <v>4961.47</v>
      </c>
    </row>
    <row r="764" spans="1:4" x14ac:dyDescent="0.2">
      <c r="A764" s="86">
        <v>705273</v>
      </c>
      <c r="B764" s="87" t="s">
        <v>914</v>
      </c>
      <c r="C764" s="87" t="s">
        <v>146</v>
      </c>
      <c r="D764" s="88">
        <v>4764.04</v>
      </c>
    </row>
    <row r="765" spans="1:4" x14ac:dyDescent="0.2">
      <c r="A765" s="86">
        <v>705272</v>
      </c>
      <c r="B765" s="87" t="s">
        <v>915</v>
      </c>
      <c r="C765" s="87" t="s">
        <v>146</v>
      </c>
      <c r="D765" s="88">
        <v>4382.0200000000004</v>
      </c>
    </row>
    <row r="766" spans="1:4" x14ac:dyDescent="0.2">
      <c r="A766" s="86">
        <v>705281</v>
      </c>
      <c r="B766" s="87" t="s">
        <v>916</v>
      </c>
      <c r="C766" s="87" t="s">
        <v>146</v>
      </c>
      <c r="D766" s="88">
        <v>7363.84</v>
      </c>
    </row>
    <row r="767" spans="1:4" x14ac:dyDescent="0.2">
      <c r="A767" s="86">
        <v>705280</v>
      </c>
      <c r="B767" s="87" t="s">
        <v>917</v>
      </c>
      <c r="C767" s="87" t="s">
        <v>146</v>
      </c>
      <c r="D767" s="88">
        <v>6748.85</v>
      </c>
    </row>
    <row r="768" spans="1:4" x14ac:dyDescent="0.2">
      <c r="A768" s="86">
        <v>705283</v>
      </c>
      <c r="B768" s="87" t="s">
        <v>918</v>
      </c>
      <c r="C768" s="87" t="s">
        <v>146</v>
      </c>
      <c r="D768" s="88">
        <v>7545.15</v>
      </c>
    </row>
    <row r="769" spans="1:4" x14ac:dyDescent="0.2">
      <c r="A769" s="86">
        <v>705282</v>
      </c>
      <c r="B769" s="87" t="s">
        <v>919</v>
      </c>
      <c r="C769" s="87" t="s">
        <v>146</v>
      </c>
      <c r="D769" s="88">
        <v>6930.16</v>
      </c>
    </row>
    <row r="770" spans="1:4" x14ac:dyDescent="0.2">
      <c r="A770" s="86">
        <v>705275</v>
      </c>
      <c r="B770" s="87" t="s">
        <v>920</v>
      </c>
      <c r="C770" s="87" t="s">
        <v>146</v>
      </c>
      <c r="D770" s="88">
        <v>5333.78</v>
      </c>
    </row>
    <row r="771" spans="1:4" x14ac:dyDescent="0.2">
      <c r="A771" s="86">
        <v>705274</v>
      </c>
      <c r="B771" s="87" t="s">
        <v>921</v>
      </c>
      <c r="C771" s="87" t="s">
        <v>146</v>
      </c>
      <c r="D771" s="88">
        <v>4951.76</v>
      </c>
    </row>
    <row r="772" spans="1:4" x14ac:dyDescent="0.2">
      <c r="A772" s="86">
        <v>705277</v>
      </c>
      <c r="B772" s="87" t="s">
        <v>922</v>
      </c>
      <c r="C772" s="87" t="s">
        <v>146</v>
      </c>
      <c r="D772" s="88">
        <v>6016.54</v>
      </c>
    </row>
    <row r="773" spans="1:4" x14ac:dyDescent="0.2">
      <c r="A773" s="86">
        <v>705276</v>
      </c>
      <c r="B773" s="87" t="s">
        <v>923</v>
      </c>
      <c r="C773" s="87" t="s">
        <v>146</v>
      </c>
      <c r="D773" s="88">
        <v>5517.36</v>
      </c>
    </row>
    <row r="774" spans="1:4" x14ac:dyDescent="0.2">
      <c r="A774" s="86">
        <v>705279</v>
      </c>
      <c r="B774" s="87" t="s">
        <v>924</v>
      </c>
      <c r="C774" s="87" t="s">
        <v>146</v>
      </c>
      <c r="D774" s="88">
        <v>6814.13</v>
      </c>
    </row>
    <row r="775" spans="1:4" x14ac:dyDescent="0.2">
      <c r="A775" s="86">
        <v>705278</v>
      </c>
      <c r="B775" s="87" t="s">
        <v>925</v>
      </c>
      <c r="C775" s="87" t="s">
        <v>146</v>
      </c>
      <c r="D775" s="88">
        <v>6314.95</v>
      </c>
    </row>
    <row r="776" spans="1:4" x14ac:dyDescent="0.2">
      <c r="A776" s="86">
        <v>705285</v>
      </c>
      <c r="B776" s="87" t="s">
        <v>926</v>
      </c>
      <c r="C776" s="87" t="s">
        <v>146</v>
      </c>
      <c r="D776" s="88">
        <v>6865.13</v>
      </c>
    </row>
    <row r="777" spans="1:4" x14ac:dyDescent="0.2">
      <c r="A777" s="86">
        <v>705284</v>
      </c>
      <c r="B777" s="87" t="s">
        <v>927</v>
      </c>
      <c r="C777" s="87" t="s">
        <v>146</v>
      </c>
      <c r="D777" s="88">
        <v>6384.9</v>
      </c>
    </row>
    <row r="778" spans="1:4" x14ac:dyDescent="0.2">
      <c r="A778" s="86">
        <v>705287</v>
      </c>
      <c r="B778" s="87" t="s">
        <v>928</v>
      </c>
      <c r="C778" s="87" t="s">
        <v>146</v>
      </c>
      <c r="D778" s="88">
        <v>6292.28</v>
      </c>
    </row>
    <row r="779" spans="1:4" x14ac:dyDescent="0.2">
      <c r="A779" s="86">
        <v>705286</v>
      </c>
      <c r="B779" s="87" t="s">
        <v>929</v>
      </c>
      <c r="C779" s="87" t="s">
        <v>146</v>
      </c>
      <c r="D779" s="88">
        <v>5812.06</v>
      </c>
    </row>
    <row r="780" spans="1:4" x14ac:dyDescent="0.2">
      <c r="A780" s="86">
        <v>705295</v>
      </c>
      <c r="B780" s="87" t="s">
        <v>930</v>
      </c>
      <c r="C780" s="87" t="s">
        <v>146</v>
      </c>
      <c r="D780" s="88">
        <v>9626.23</v>
      </c>
    </row>
    <row r="781" spans="1:4" x14ac:dyDescent="0.2">
      <c r="A781" s="86">
        <v>705294</v>
      </c>
      <c r="B781" s="87" t="s">
        <v>931</v>
      </c>
      <c r="C781" s="87" t="s">
        <v>146</v>
      </c>
      <c r="D781" s="88">
        <v>8885.98</v>
      </c>
    </row>
    <row r="782" spans="1:4" x14ac:dyDescent="0.2">
      <c r="A782" s="86">
        <v>705297</v>
      </c>
      <c r="B782" s="87" t="s">
        <v>932</v>
      </c>
      <c r="C782" s="87" t="s">
        <v>146</v>
      </c>
      <c r="D782" s="88">
        <v>10376.5</v>
      </c>
    </row>
    <row r="783" spans="1:4" x14ac:dyDescent="0.2">
      <c r="A783" s="86">
        <v>705296</v>
      </c>
      <c r="B783" s="87" t="s">
        <v>933</v>
      </c>
      <c r="C783" s="87" t="s">
        <v>146</v>
      </c>
      <c r="D783" s="88">
        <v>9636.26</v>
      </c>
    </row>
    <row r="784" spans="1:4" x14ac:dyDescent="0.2">
      <c r="A784" s="86">
        <v>705289</v>
      </c>
      <c r="B784" s="87" t="s">
        <v>934</v>
      </c>
      <c r="C784" s="87" t="s">
        <v>146</v>
      </c>
      <c r="D784" s="88">
        <v>7123.11</v>
      </c>
    </row>
    <row r="785" spans="1:4" x14ac:dyDescent="0.2">
      <c r="A785" s="86">
        <v>705288</v>
      </c>
      <c r="B785" s="87" t="s">
        <v>935</v>
      </c>
      <c r="C785" s="87" t="s">
        <v>146</v>
      </c>
      <c r="D785" s="88">
        <v>6515.42</v>
      </c>
    </row>
    <row r="786" spans="1:4" x14ac:dyDescent="0.2">
      <c r="A786" s="86">
        <v>705291</v>
      </c>
      <c r="B786" s="87" t="s">
        <v>936</v>
      </c>
      <c r="C786" s="87" t="s">
        <v>146</v>
      </c>
      <c r="D786" s="88">
        <v>8083.18</v>
      </c>
    </row>
    <row r="787" spans="1:4" x14ac:dyDescent="0.2">
      <c r="A787" s="86">
        <v>705290</v>
      </c>
      <c r="B787" s="87" t="s">
        <v>937</v>
      </c>
      <c r="C787" s="87" t="s">
        <v>146</v>
      </c>
      <c r="D787" s="88">
        <v>7475.49</v>
      </c>
    </row>
    <row r="788" spans="1:4" x14ac:dyDescent="0.2">
      <c r="A788" s="86">
        <v>705293</v>
      </c>
      <c r="B788" s="87" t="s">
        <v>938</v>
      </c>
      <c r="C788" s="87" t="s">
        <v>146</v>
      </c>
      <c r="D788" s="88">
        <v>8743.89</v>
      </c>
    </row>
    <row r="789" spans="1:4" x14ac:dyDescent="0.2">
      <c r="A789" s="86">
        <v>705292</v>
      </c>
      <c r="B789" s="87" t="s">
        <v>939</v>
      </c>
      <c r="C789" s="87" t="s">
        <v>146</v>
      </c>
      <c r="D789" s="88">
        <v>8003.64</v>
      </c>
    </row>
    <row r="790" spans="1:4" x14ac:dyDescent="0.2">
      <c r="A790" s="86">
        <v>705299</v>
      </c>
      <c r="B790" s="87" t="s">
        <v>940</v>
      </c>
      <c r="C790" s="87" t="s">
        <v>146</v>
      </c>
      <c r="D790" s="88">
        <v>8848.99</v>
      </c>
    </row>
    <row r="791" spans="1:4" x14ac:dyDescent="0.2">
      <c r="A791" s="86">
        <v>705298</v>
      </c>
      <c r="B791" s="87" t="s">
        <v>941</v>
      </c>
      <c r="C791" s="87" t="s">
        <v>146</v>
      </c>
      <c r="D791" s="88">
        <v>8132.8</v>
      </c>
    </row>
    <row r="792" spans="1:4" x14ac:dyDescent="0.2">
      <c r="A792" s="86">
        <v>705301</v>
      </c>
      <c r="B792" s="87" t="s">
        <v>942</v>
      </c>
      <c r="C792" s="87" t="s">
        <v>146</v>
      </c>
      <c r="D792" s="88">
        <v>8303.2900000000009</v>
      </c>
    </row>
    <row r="793" spans="1:4" x14ac:dyDescent="0.2">
      <c r="A793" s="86">
        <v>705300</v>
      </c>
      <c r="B793" s="87" t="s">
        <v>943</v>
      </c>
      <c r="C793" s="87" t="s">
        <v>146</v>
      </c>
      <c r="D793" s="88">
        <v>7587.09</v>
      </c>
    </row>
    <row r="794" spans="1:4" x14ac:dyDescent="0.2">
      <c r="A794" s="86">
        <v>705309</v>
      </c>
      <c r="B794" s="87" t="s">
        <v>944</v>
      </c>
      <c r="C794" s="87" t="s">
        <v>146</v>
      </c>
      <c r="D794" s="88">
        <v>13365.43</v>
      </c>
    </row>
    <row r="795" spans="1:4" x14ac:dyDescent="0.2">
      <c r="A795" s="86">
        <v>705308</v>
      </c>
      <c r="B795" s="87" t="s">
        <v>945</v>
      </c>
      <c r="C795" s="87" t="s">
        <v>146</v>
      </c>
      <c r="D795" s="88">
        <v>12295.19</v>
      </c>
    </row>
    <row r="796" spans="1:4" x14ac:dyDescent="0.2">
      <c r="A796" s="86">
        <v>705311</v>
      </c>
      <c r="B796" s="87" t="s">
        <v>946</v>
      </c>
      <c r="C796" s="87" t="s">
        <v>146</v>
      </c>
      <c r="D796" s="88">
        <v>13279.69</v>
      </c>
    </row>
    <row r="797" spans="1:4" x14ac:dyDescent="0.2">
      <c r="A797" s="86">
        <v>705310</v>
      </c>
      <c r="B797" s="87" t="s">
        <v>947</v>
      </c>
      <c r="C797" s="87" t="s">
        <v>146</v>
      </c>
      <c r="D797" s="88">
        <v>12209.45</v>
      </c>
    </row>
    <row r="798" spans="1:4" x14ac:dyDescent="0.2">
      <c r="A798" s="86">
        <v>705303</v>
      </c>
      <c r="B798" s="87" t="s">
        <v>948</v>
      </c>
      <c r="C798" s="87" t="s">
        <v>146</v>
      </c>
      <c r="D798" s="88">
        <v>8960.94</v>
      </c>
    </row>
    <row r="799" spans="1:4" x14ac:dyDescent="0.2">
      <c r="A799" s="86">
        <v>705302</v>
      </c>
      <c r="B799" s="87" t="s">
        <v>949</v>
      </c>
      <c r="C799" s="87" t="s">
        <v>146</v>
      </c>
      <c r="D799" s="88">
        <v>8089</v>
      </c>
    </row>
    <row r="800" spans="1:4" x14ac:dyDescent="0.2">
      <c r="A800" s="86">
        <v>705305</v>
      </c>
      <c r="B800" s="87" t="s">
        <v>950</v>
      </c>
      <c r="C800" s="87" t="s">
        <v>146</v>
      </c>
      <c r="D800" s="88">
        <v>10853.31</v>
      </c>
    </row>
    <row r="801" spans="1:4" x14ac:dyDescent="0.2">
      <c r="A801" s="86">
        <v>705304</v>
      </c>
      <c r="B801" s="87" t="s">
        <v>951</v>
      </c>
      <c r="C801" s="87" t="s">
        <v>146</v>
      </c>
      <c r="D801" s="88">
        <v>9981.3700000000008</v>
      </c>
    </row>
    <row r="802" spans="1:4" x14ac:dyDescent="0.2">
      <c r="A802" s="86">
        <v>705307</v>
      </c>
      <c r="B802" s="87" t="s">
        <v>952</v>
      </c>
      <c r="C802" s="87" t="s">
        <v>146</v>
      </c>
      <c r="D802" s="88">
        <v>12002.33</v>
      </c>
    </row>
    <row r="803" spans="1:4" x14ac:dyDescent="0.2">
      <c r="A803" s="86">
        <v>705306</v>
      </c>
      <c r="B803" s="87" t="s">
        <v>953</v>
      </c>
      <c r="C803" s="87" t="s">
        <v>146</v>
      </c>
      <c r="D803" s="88">
        <v>10932.08</v>
      </c>
    </row>
    <row r="804" spans="1:4" x14ac:dyDescent="0.2">
      <c r="A804" s="86">
        <v>705169</v>
      </c>
      <c r="B804" s="87" t="s">
        <v>954</v>
      </c>
      <c r="C804" s="87" t="s">
        <v>146</v>
      </c>
      <c r="D804" s="88">
        <v>2234.06</v>
      </c>
    </row>
    <row r="805" spans="1:4" x14ac:dyDescent="0.2">
      <c r="A805" s="86">
        <v>705168</v>
      </c>
      <c r="B805" s="87" t="s">
        <v>955</v>
      </c>
      <c r="C805" s="87" t="s">
        <v>146</v>
      </c>
      <c r="D805" s="88">
        <v>2068.48</v>
      </c>
    </row>
    <row r="806" spans="1:4" x14ac:dyDescent="0.2">
      <c r="A806" s="86">
        <v>705171</v>
      </c>
      <c r="B806" s="87" t="s">
        <v>956</v>
      </c>
      <c r="C806" s="87" t="s">
        <v>146</v>
      </c>
      <c r="D806" s="88">
        <v>1982.56</v>
      </c>
    </row>
    <row r="807" spans="1:4" x14ac:dyDescent="0.2">
      <c r="A807" s="86">
        <v>705170</v>
      </c>
      <c r="B807" s="87" t="s">
        <v>957</v>
      </c>
      <c r="C807" s="87" t="s">
        <v>146</v>
      </c>
      <c r="D807" s="88">
        <v>1816.97</v>
      </c>
    </row>
    <row r="808" spans="1:4" x14ac:dyDescent="0.2">
      <c r="A808" s="86">
        <v>705179</v>
      </c>
      <c r="B808" s="87" t="s">
        <v>958</v>
      </c>
      <c r="C808" s="87" t="s">
        <v>146</v>
      </c>
      <c r="D808" s="88">
        <v>2811.29</v>
      </c>
    </row>
    <row r="809" spans="1:4" x14ac:dyDescent="0.2">
      <c r="A809" s="86">
        <v>705178</v>
      </c>
      <c r="B809" s="87" t="s">
        <v>959</v>
      </c>
      <c r="C809" s="87" t="s">
        <v>146</v>
      </c>
      <c r="D809" s="88">
        <v>2592.96</v>
      </c>
    </row>
    <row r="810" spans="1:4" x14ac:dyDescent="0.2">
      <c r="A810" s="86">
        <v>705181</v>
      </c>
      <c r="B810" s="87" t="s">
        <v>960</v>
      </c>
      <c r="C810" s="87" t="s">
        <v>146</v>
      </c>
      <c r="D810" s="88">
        <v>2934.74</v>
      </c>
    </row>
    <row r="811" spans="1:4" x14ac:dyDescent="0.2">
      <c r="A811" s="86">
        <v>705180</v>
      </c>
      <c r="B811" s="87" t="s">
        <v>961</v>
      </c>
      <c r="C811" s="87" t="s">
        <v>146</v>
      </c>
      <c r="D811" s="88">
        <v>2716.41</v>
      </c>
    </row>
    <row r="812" spans="1:4" x14ac:dyDescent="0.2">
      <c r="A812" s="86">
        <v>705173</v>
      </c>
      <c r="B812" s="87" t="s">
        <v>962</v>
      </c>
      <c r="C812" s="87" t="s">
        <v>146</v>
      </c>
      <c r="D812" s="88">
        <v>2157.96</v>
      </c>
    </row>
    <row r="813" spans="1:4" x14ac:dyDescent="0.2">
      <c r="A813" s="86">
        <v>705172</v>
      </c>
      <c r="B813" s="87" t="s">
        <v>963</v>
      </c>
      <c r="C813" s="87" t="s">
        <v>146</v>
      </c>
      <c r="D813" s="88">
        <v>1992.38</v>
      </c>
    </row>
    <row r="814" spans="1:4" x14ac:dyDescent="0.2">
      <c r="A814" s="86">
        <v>705175</v>
      </c>
      <c r="B814" s="87" t="s">
        <v>964</v>
      </c>
      <c r="C814" s="87" t="s">
        <v>146</v>
      </c>
      <c r="D814" s="88">
        <v>2399.59</v>
      </c>
    </row>
    <row r="815" spans="1:4" x14ac:dyDescent="0.2">
      <c r="A815" s="86">
        <v>705174</v>
      </c>
      <c r="B815" s="87" t="s">
        <v>965</v>
      </c>
      <c r="C815" s="87" t="s">
        <v>146</v>
      </c>
      <c r="D815" s="88">
        <v>2234</v>
      </c>
    </row>
    <row r="816" spans="1:4" x14ac:dyDescent="0.2">
      <c r="A816" s="86">
        <v>705177</v>
      </c>
      <c r="B816" s="87" t="s">
        <v>966</v>
      </c>
      <c r="C816" s="87" t="s">
        <v>146</v>
      </c>
      <c r="D816" s="88">
        <v>2708.94</v>
      </c>
    </row>
    <row r="817" spans="1:4" x14ac:dyDescent="0.2">
      <c r="A817" s="86">
        <v>705176</v>
      </c>
      <c r="B817" s="87" t="s">
        <v>967</v>
      </c>
      <c r="C817" s="87" t="s">
        <v>146</v>
      </c>
      <c r="D817" s="88">
        <v>2490.6</v>
      </c>
    </row>
    <row r="818" spans="1:4" x14ac:dyDescent="0.2">
      <c r="A818" s="86">
        <v>705183</v>
      </c>
      <c r="B818" s="87" t="s">
        <v>968</v>
      </c>
      <c r="C818" s="87" t="s">
        <v>146</v>
      </c>
      <c r="D818" s="88">
        <v>3113.01</v>
      </c>
    </row>
    <row r="819" spans="1:4" x14ac:dyDescent="0.2">
      <c r="A819" s="86">
        <v>705182</v>
      </c>
      <c r="B819" s="87" t="s">
        <v>969</v>
      </c>
      <c r="C819" s="87" t="s">
        <v>146</v>
      </c>
      <c r="D819" s="88">
        <v>2900.22</v>
      </c>
    </row>
    <row r="820" spans="1:4" x14ac:dyDescent="0.2">
      <c r="A820" s="86">
        <v>705185</v>
      </c>
      <c r="B820" s="87" t="s">
        <v>970</v>
      </c>
      <c r="C820" s="87" t="s">
        <v>146</v>
      </c>
      <c r="D820" s="88">
        <v>2821.5</v>
      </c>
    </row>
    <row r="821" spans="1:4" x14ac:dyDescent="0.2">
      <c r="A821" s="86">
        <v>705184</v>
      </c>
      <c r="B821" s="87" t="s">
        <v>971</v>
      </c>
      <c r="C821" s="87" t="s">
        <v>146</v>
      </c>
      <c r="D821" s="88">
        <v>2608.71</v>
      </c>
    </row>
    <row r="822" spans="1:4" x14ac:dyDescent="0.2">
      <c r="A822" s="86">
        <v>705193</v>
      </c>
      <c r="B822" s="87" t="s">
        <v>972</v>
      </c>
      <c r="C822" s="87" t="s">
        <v>146</v>
      </c>
      <c r="D822" s="88">
        <v>4284.59</v>
      </c>
    </row>
    <row r="823" spans="1:4" x14ac:dyDescent="0.2">
      <c r="A823" s="86">
        <v>705192</v>
      </c>
      <c r="B823" s="87" t="s">
        <v>973</v>
      </c>
      <c r="C823" s="87" t="s">
        <v>146</v>
      </c>
      <c r="D823" s="88">
        <v>3941.83</v>
      </c>
    </row>
    <row r="824" spans="1:4" x14ac:dyDescent="0.2">
      <c r="A824" s="86">
        <v>705195</v>
      </c>
      <c r="B824" s="87" t="s">
        <v>974</v>
      </c>
      <c r="C824" s="87" t="s">
        <v>146</v>
      </c>
      <c r="D824" s="88">
        <v>4580.51</v>
      </c>
    </row>
    <row r="825" spans="1:4" x14ac:dyDescent="0.2">
      <c r="A825" s="86">
        <v>705194</v>
      </c>
      <c r="B825" s="87" t="s">
        <v>975</v>
      </c>
      <c r="C825" s="87" t="s">
        <v>146</v>
      </c>
      <c r="D825" s="88">
        <v>4237.74</v>
      </c>
    </row>
    <row r="826" spans="1:4" x14ac:dyDescent="0.2">
      <c r="A826" s="86">
        <v>705187</v>
      </c>
      <c r="B826" s="87" t="s">
        <v>976</v>
      </c>
      <c r="C826" s="87" t="s">
        <v>146</v>
      </c>
      <c r="D826" s="88">
        <v>3211.33</v>
      </c>
    </row>
    <row r="827" spans="1:4" x14ac:dyDescent="0.2">
      <c r="A827" s="86">
        <v>705186</v>
      </c>
      <c r="B827" s="87" t="s">
        <v>977</v>
      </c>
      <c r="C827" s="87" t="s">
        <v>146</v>
      </c>
      <c r="D827" s="88">
        <v>2932.91</v>
      </c>
    </row>
    <row r="828" spans="1:4" x14ac:dyDescent="0.2">
      <c r="A828" s="86">
        <v>705189</v>
      </c>
      <c r="B828" s="87" t="s">
        <v>978</v>
      </c>
      <c r="C828" s="87" t="s">
        <v>146</v>
      </c>
      <c r="D828" s="88">
        <v>3595.8</v>
      </c>
    </row>
    <row r="829" spans="1:4" x14ac:dyDescent="0.2">
      <c r="A829" s="86">
        <v>705188</v>
      </c>
      <c r="B829" s="87" t="s">
        <v>979</v>
      </c>
      <c r="C829" s="87" t="s">
        <v>146</v>
      </c>
      <c r="D829" s="88">
        <v>3317.38</v>
      </c>
    </row>
    <row r="830" spans="1:4" x14ac:dyDescent="0.2">
      <c r="A830" s="86">
        <v>705191</v>
      </c>
      <c r="B830" s="87" t="s">
        <v>980</v>
      </c>
      <c r="C830" s="87" t="s">
        <v>146</v>
      </c>
      <c r="D830" s="88">
        <v>3949.11</v>
      </c>
    </row>
    <row r="831" spans="1:4" x14ac:dyDescent="0.2">
      <c r="A831" s="86">
        <v>705190</v>
      </c>
      <c r="B831" s="87" t="s">
        <v>981</v>
      </c>
      <c r="C831" s="87" t="s">
        <v>146</v>
      </c>
      <c r="D831" s="88">
        <v>3606.34</v>
      </c>
    </row>
    <row r="832" spans="1:4" x14ac:dyDescent="0.2">
      <c r="A832" s="86">
        <v>705197</v>
      </c>
      <c r="B832" s="87" t="s">
        <v>982</v>
      </c>
      <c r="C832" s="87" t="s">
        <v>146</v>
      </c>
      <c r="D832" s="88">
        <v>4256.76</v>
      </c>
    </row>
    <row r="833" spans="1:4" x14ac:dyDescent="0.2">
      <c r="A833" s="86">
        <v>705196</v>
      </c>
      <c r="B833" s="87" t="s">
        <v>983</v>
      </c>
      <c r="C833" s="87" t="s">
        <v>146</v>
      </c>
      <c r="D833" s="88">
        <v>3917.04</v>
      </c>
    </row>
    <row r="834" spans="1:4" x14ac:dyDescent="0.2">
      <c r="A834" s="86">
        <v>705199</v>
      </c>
      <c r="B834" s="87" t="s">
        <v>984</v>
      </c>
      <c r="C834" s="87" t="s">
        <v>146</v>
      </c>
      <c r="D834" s="88">
        <v>4036.24</v>
      </c>
    </row>
    <row r="835" spans="1:4" x14ac:dyDescent="0.2">
      <c r="A835" s="86">
        <v>705198</v>
      </c>
      <c r="B835" s="87" t="s">
        <v>985</v>
      </c>
      <c r="C835" s="87" t="s">
        <v>146</v>
      </c>
      <c r="D835" s="88">
        <v>3696.51</v>
      </c>
    </row>
    <row r="836" spans="1:4" x14ac:dyDescent="0.2">
      <c r="A836" s="86">
        <v>705207</v>
      </c>
      <c r="B836" s="87" t="s">
        <v>986</v>
      </c>
      <c r="C836" s="87" t="s">
        <v>146</v>
      </c>
      <c r="D836" s="88">
        <v>6064.46</v>
      </c>
    </row>
    <row r="837" spans="1:4" x14ac:dyDescent="0.2">
      <c r="A837" s="86">
        <v>705206</v>
      </c>
      <c r="B837" s="87" t="s">
        <v>987</v>
      </c>
      <c r="C837" s="87" t="s">
        <v>146</v>
      </c>
      <c r="D837" s="88">
        <v>5558.69</v>
      </c>
    </row>
    <row r="838" spans="1:4" x14ac:dyDescent="0.2">
      <c r="A838" s="86">
        <v>705209</v>
      </c>
      <c r="B838" s="87" t="s">
        <v>988</v>
      </c>
      <c r="C838" s="87" t="s">
        <v>146</v>
      </c>
      <c r="D838" s="88">
        <v>6883</v>
      </c>
    </row>
    <row r="839" spans="1:4" x14ac:dyDescent="0.2">
      <c r="A839" s="86">
        <v>705208</v>
      </c>
      <c r="B839" s="87" t="s">
        <v>989</v>
      </c>
      <c r="C839" s="87" t="s">
        <v>146</v>
      </c>
      <c r="D839" s="88">
        <v>6293.56</v>
      </c>
    </row>
    <row r="840" spans="1:4" x14ac:dyDescent="0.2">
      <c r="A840" s="86">
        <v>705201</v>
      </c>
      <c r="B840" s="87" t="s">
        <v>990</v>
      </c>
      <c r="C840" s="87" t="s">
        <v>146</v>
      </c>
      <c r="D840" s="88">
        <v>4615.8500000000004</v>
      </c>
    </row>
    <row r="841" spans="1:4" x14ac:dyDescent="0.2">
      <c r="A841" s="86">
        <v>705200</v>
      </c>
      <c r="B841" s="87" t="s">
        <v>991</v>
      </c>
      <c r="C841" s="87" t="s">
        <v>146</v>
      </c>
      <c r="D841" s="88">
        <v>4276.13</v>
      </c>
    </row>
    <row r="842" spans="1:4" x14ac:dyDescent="0.2">
      <c r="A842" s="86">
        <v>705203</v>
      </c>
      <c r="B842" s="87" t="s">
        <v>992</v>
      </c>
      <c r="C842" s="87" t="s">
        <v>146</v>
      </c>
      <c r="D842" s="88">
        <v>5083.33</v>
      </c>
    </row>
    <row r="843" spans="1:4" x14ac:dyDescent="0.2">
      <c r="A843" s="86">
        <v>705202</v>
      </c>
      <c r="B843" s="87" t="s">
        <v>993</v>
      </c>
      <c r="C843" s="87" t="s">
        <v>146</v>
      </c>
      <c r="D843" s="88">
        <v>4666.38</v>
      </c>
    </row>
    <row r="844" spans="1:4" x14ac:dyDescent="0.2">
      <c r="A844" s="86">
        <v>705205</v>
      </c>
      <c r="B844" s="87" t="s">
        <v>994</v>
      </c>
      <c r="C844" s="87" t="s">
        <v>146</v>
      </c>
      <c r="D844" s="88">
        <v>5547.85</v>
      </c>
    </row>
    <row r="845" spans="1:4" x14ac:dyDescent="0.2">
      <c r="A845" s="86">
        <v>705204</v>
      </c>
      <c r="B845" s="87" t="s">
        <v>995</v>
      </c>
      <c r="C845" s="87" t="s">
        <v>146</v>
      </c>
      <c r="D845" s="88">
        <v>5130.8999999999996</v>
      </c>
    </row>
    <row r="846" spans="1:4" x14ac:dyDescent="0.2">
      <c r="A846" s="86">
        <v>705211</v>
      </c>
      <c r="B846" s="87" t="s">
        <v>996</v>
      </c>
      <c r="C846" s="87" t="s">
        <v>146</v>
      </c>
      <c r="D846" s="88">
        <v>5448.4</v>
      </c>
    </row>
    <row r="847" spans="1:4" x14ac:dyDescent="0.2">
      <c r="A847" s="86">
        <v>705210</v>
      </c>
      <c r="B847" s="87" t="s">
        <v>997</v>
      </c>
      <c r="C847" s="87" t="s">
        <v>146</v>
      </c>
      <c r="D847" s="88">
        <v>4958.49</v>
      </c>
    </row>
    <row r="848" spans="1:4" x14ac:dyDescent="0.2">
      <c r="A848" s="86">
        <v>705213</v>
      </c>
      <c r="B848" s="87" t="s">
        <v>998</v>
      </c>
      <c r="C848" s="87" t="s">
        <v>146</v>
      </c>
      <c r="D848" s="88">
        <v>5382.06</v>
      </c>
    </row>
    <row r="849" spans="1:4" x14ac:dyDescent="0.2">
      <c r="A849" s="86">
        <v>705212</v>
      </c>
      <c r="B849" s="87" t="s">
        <v>999</v>
      </c>
      <c r="C849" s="87" t="s">
        <v>146</v>
      </c>
      <c r="D849" s="88">
        <v>4892.1400000000003</v>
      </c>
    </row>
    <row r="850" spans="1:4" x14ac:dyDescent="0.2">
      <c r="A850" s="86">
        <v>705221</v>
      </c>
      <c r="B850" s="87" t="s">
        <v>1000</v>
      </c>
      <c r="C850" s="87" t="s">
        <v>146</v>
      </c>
      <c r="D850" s="88">
        <v>8333.43</v>
      </c>
    </row>
    <row r="851" spans="1:4" x14ac:dyDescent="0.2">
      <c r="A851" s="86">
        <v>705220</v>
      </c>
      <c r="B851" s="87" t="s">
        <v>1001</v>
      </c>
      <c r="C851" s="87" t="s">
        <v>146</v>
      </c>
      <c r="D851" s="88">
        <v>7645.26</v>
      </c>
    </row>
    <row r="852" spans="1:4" x14ac:dyDescent="0.2">
      <c r="A852" s="86">
        <v>705223</v>
      </c>
      <c r="B852" s="87" t="s">
        <v>1002</v>
      </c>
      <c r="C852" s="87" t="s">
        <v>146</v>
      </c>
      <c r="D852" s="88">
        <v>9016.24</v>
      </c>
    </row>
    <row r="853" spans="1:4" x14ac:dyDescent="0.2">
      <c r="A853" s="86">
        <v>705222</v>
      </c>
      <c r="B853" s="87" t="s">
        <v>1003</v>
      </c>
      <c r="C853" s="87" t="s">
        <v>146</v>
      </c>
      <c r="D853" s="88">
        <v>8223.7999999999993</v>
      </c>
    </row>
    <row r="854" spans="1:4" x14ac:dyDescent="0.2">
      <c r="A854" s="86">
        <v>705215</v>
      </c>
      <c r="B854" s="87" t="s">
        <v>1004</v>
      </c>
      <c r="C854" s="87" t="s">
        <v>146</v>
      </c>
      <c r="D854" s="88">
        <v>6374.94</v>
      </c>
    </row>
    <row r="855" spans="1:4" x14ac:dyDescent="0.2">
      <c r="A855" s="86">
        <v>705214</v>
      </c>
      <c r="B855" s="87" t="s">
        <v>1005</v>
      </c>
      <c r="C855" s="87" t="s">
        <v>146</v>
      </c>
      <c r="D855" s="88">
        <v>5782.03</v>
      </c>
    </row>
    <row r="856" spans="1:4" x14ac:dyDescent="0.2">
      <c r="A856" s="86">
        <v>705217</v>
      </c>
      <c r="B856" s="87" t="s">
        <v>1006</v>
      </c>
      <c r="C856" s="87" t="s">
        <v>146</v>
      </c>
      <c r="D856" s="88">
        <v>7060.73</v>
      </c>
    </row>
    <row r="857" spans="1:4" x14ac:dyDescent="0.2">
      <c r="A857" s="86">
        <v>705216</v>
      </c>
      <c r="B857" s="87" t="s">
        <v>1007</v>
      </c>
      <c r="C857" s="87" t="s">
        <v>146</v>
      </c>
      <c r="D857" s="88">
        <v>6467.82</v>
      </c>
    </row>
    <row r="858" spans="1:4" x14ac:dyDescent="0.2">
      <c r="A858" s="86">
        <v>705219</v>
      </c>
      <c r="B858" s="87" t="s">
        <v>1008</v>
      </c>
      <c r="C858" s="87" t="s">
        <v>146</v>
      </c>
      <c r="D858" s="88">
        <v>7698.54</v>
      </c>
    </row>
    <row r="859" spans="1:4" x14ac:dyDescent="0.2">
      <c r="A859" s="86">
        <v>705218</v>
      </c>
      <c r="B859" s="87" t="s">
        <v>1009</v>
      </c>
      <c r="C859" s="87" t="s">
        <v>146</v>
      </c>
      <c r="D859" s="88">
        <v>7010.37</v>
      </c>
    </row>
    <row r="860" spans="1:4" x14ac:dyDescent="0.2">
      <c r="A860" s="86">
        <v>705346</v>
      </c>
      <c r="B860" s="87" t="s">
        <v>1010</v>
      </c>
      <c r="C860" s="87" t="s">
        <v>146</v>
      </c>
      <c r="D860" s="88">
        <v>5133.3599999999997</v>
      </c>
    </row>
    <row r="861" spans="1:4" x14ac:dyDescent="0.2">
      <c r="A861" s="86">
        <v>705345</v>
      </c>
      <c r="B861" s="87" t="s">
        <v>1011</v>
      </c>
      <c r="C861" s="87" t="s">
        <v>146</v>
      </c>
      <c r="D861" s="88">
        <v>4708.13</v>
      </c>
    </row>
    <row r="862" spans="1:4" x14ac:dyDescent="0.2">
      <c r="A862" s="86">
        <v>705348</v>
      </c>
      <c r="B862" s="87" t="s">
        <v>1012</v>
      </c>
      <c r="C862" s="87" t="s">
        <v>146</v>
      </c>
      <c r="D862" s="88">
        <v>4623.5600000000004</v>
      </c>
    </row>
    <row r="863" spans="1:4" x14ac:dyDescent="0.2">
      <c r="A863" s="86">
        <v>705347</v>
      </c>
      <c r="B863" s="87" t="s">
        <v>1013</v>
      </c>
      <c r="C863" s="87" t="s">
        <v>146</v>
      </c>
      <c r="D863" s="88">
        <v>4198.33</v>
      </c>
    </row>
    <row r="864" spans="1:4" x14ac:dyDescent="0.2">
      <c r="A864" s="86">
        <v>705356</v>
      </c>
      <c r="B864" s="87" t="s">
        <v>1014</v>
      </c>
      <c r="C864" s="87" t="s">
        <v>146</v>
      </c>
      <c r="D864" s="88">
        <v>6834.29</v>
      </c>
    </row>
    <row r="865" spans="1:4" x14ac:dyDescent="0.2">
      <c r="A865" s="86">
        <v>705355</v>
      </c>
      <c r="B865" s="87" t="s">
        <v>1015</v>
      </c>
      <c r="C865" s="87" t="s">
        <v>146</v>
      </c>
      <c r="D865" s="88">
        <v>6268.78</v>
      </c>
    </row>
    <row r="866" spans="1:4" x14ac:dyDescent="0.2">
      <c r="A866" s="86">
        <v>705358</v>
      </c>
      <c r="B866" s="87" t="s">
        <v>1016</v>
      </c>
      <c r="C866" s="87" t="s">
        <v>146</v>
      </c>
      <c r="D866" s="88">
        <v>6937.64</v>
      </c>
    </row>
    <row r="867" spans="1:4" x14ac:dyDescent="0.2">
      <c r="A867" s="86">
        <v>705357</v>
      </c>
      <c r="B867" s="87" t="s">
        <v>1017</v>
      </c>
      <c r="C867" s="87" t="s">
        <v>146</v>
      </c>
      <c r="D867" s="88">
        <v>6372.13</v>
      </c>
    </row>
    <row r="868" spans="1:4" x14ac:dyDescent="0.2">
      <c r="A868" s="86">
        <v>705350</v>
      </c>
      <c r="B868" s="87" t="s">
        <v>1018</v>
      </c>
      <c r="C868" s="87" t="s">
        <v>146</v>
      </c>
      <c r="D868" s="88">
        <v>5040.2299999999996</v>
      </c>
    </row>
    <row r="869" spans="1:4" x14ac:dyDescent="0.2">
      <c r="A869" s="86">
        <v>705349</v>
      </c>
      <c r="B869" s="87" t="s">
        <v>1019</v>
      </c>
      <c r="C869" s="87" t="s">
        <v>146</v>
      </c>
      <c r="D869" s="88">
        <v>4615</v>
      </c>
    </row>
    <row r="870" spans="1:4" x14ac:dyDescent="0.2">
      <c r="A870" s="86">
        <v>705352</v>
      </c>
      <c r="B870" s="87" t="s">
        <v>1020</v>
      </c>
      <c r="C870" s="87" t="s">
        <v>146</v>
      </c>
      <c r="D870" s="88">
        <v>5396.11</v>
      </c>
    </row>
    <row r="871" spans="1:4" x14ac:dyDescent="0.2">
      <c r="A871" s="86">
        <v>705351</v>
      </c>
      <c r="B871" s="87" t="s">
        <v>1021</v>
      </c>
      <c r="C871" s="87" t="s">
        <v>146</v>
      </c>
      <c r="D871" s="88">
        <v>4970.88</v>
      </c>
    </row>
    <row r="872" spans="1:4" x14ac:dyDescent="0.2">
      <c r="A872" s="86">
        <v>705354</v>
      </c>
      <c r="B872" s="87" t="s">
        <v>1022</v>
      </c>
      <c r="C872" s="87" t="s">
        <v>146</v>
      </c>
      <c r="D872" s="88">
        <v>5934.07</v>
      </c>
    </row>
    <row r="873" spans="1:4" x14ac:dyDescent="0.2">
      <c r="A873" s="86">
        <v>705353</v>
      </c>
      <c r="B873" s="87" t="s">
        <v>1023</v>
      </c>
      <c r="C873" s="87" t="s">
        <v>146</v>
      </c>
      <c r="D873" s="88">
        <v>5508.84</v>
      </c>
    </row>
    <row r="874" spans="1:4" x14ac:dyDescent="0.2">
      <c r="A874" s="86">
        <v>705360</v>
      </c>
      <c r="B874" s="87" t="s">
        <v>1024</v>
      </c>
      <c r="C874" s="87" t="s">
        <v>146</v>
      </c>
      <c r="D874" s="88">
        <v>7357.38</v>
      </c>
    </row>
    <row r="875" spans="1:4" x14ac:dyDescent="0.2">
      <c r="A875" s="86">
        <v>705359</v>
      </c>
      <c r="B875" s="87" t="s">
        <v>1025</v>
      </c>
      <c r="C875" s="87" t="s">
        <v>146</v>
      </c>
      <c r="D875" s="88">
        <v>6808.64</v>
      </c>
    </row>
    <row r="876" spans="1:4" x14ac:dyDescent="0.2">
      <c r="A876" s="86">
        <v>705362</v>
      </c>
      <c r="B876" s="87" t="s">
        <v>1026</v>
      </c>
      <c r="C876" s="87" t="s">
        <v>146</v>
      </c>
      <c r="D876" s="88">
        <v>6699.53</v>
      </c>
    </row>
    <row r="877" spans="1:4" x14ac:dyDescent="0.2">
      <c r="A877" s="86">
        <v>705361</v>
      </c>
      <c r="B877" s="87" t="s">
        <v>1027</v>
      </c>
      <c r="C877" s="87" t="s">
        <v>146</v>
      </c>
      <c r="D877" s="88">
        <v>6150.79</v>
      </c>
    </row>
    <row r="878" spans="1:4" x14ac:dyDescent="0.2">
      <c r="A878" s="86">
        <v>705370</v>
      </c>
      <c r="B878" s="87" t="s">
        <v>1028</v>
      </c>
      <c r="C878" s="87" t="s">
        <v>146</v>
      </c>
      <c r="D878" s="88">
        <v>10035.14</v>
      </c>
    </row>
    <row r="879" spans="1:4" x14ac:dyDescent="0.2">
      <c r="A879" s="86">
        <v>705369</v>
      </c>
      <c r="B879" s="87" t="s">
        <v>1029</v>
      </c>
      <c r="C879" s="87" t="s">
        <v>146</v>
      </c>
      <c r="D879" s="88">
        <v>9159.4599999999991</v>
      </c>
    </row>
    <row r="880" spans="1:4" x14ac:dyDescent="0.2">
      <c r="A880" s="86">
        <v>705372</v>
      </c>
      <c r="B880" s="87" t="s">
        <v>1030</v>
      </c>
      <c r="C880" s="87" t="s">
        <v>146</v>
      </c>
      <c r="D880" s="88">
        <v>10679.35</v>
      </c>
    </row>
    <row r="881" spans="1:4" x14ac:dyDescent="0.2">
      <c r="A881" s="86">
        <v>705371</v>
      </c>
      <c r="B881" s="87" t="s">
        <v>1031</v>
      </c>
      <c r="C881" s="87" t="s">
        <v>146</v>
      </c>
      <c r="D881" s="88">
        <v>9803.67</v>
      </c>
    </row>
    <row r="882" spans="1:4" x14ac:dyDescent="0.2">
      <c r="A882" s="86">
        <v>705364</v>
      </c>
      <c r="B882" s="87" t="s">
        <v>1032</v>
      </c>
      <c r="C882" s="87" t="s">
        <v>146</v>
      </c>
      <c r="D882" s="88">
        <v>7579.44</v>
      </c>
    </row>
    <row r="883" spans="1:4" x14ac:dyDescent="0.2">
      <c r="A883" s="86">
        <v>705363</v>
      </c>
      <c r="B883" s="87" t="s">
        <v>1033</v>
      </c>
      <c r="C883" s="87" t="s">
        <v>146</v>
      </c>
      <c r="D883" s="88">
        <v>7030.7</v>
      </c>
    </row>
    <row r="884" spans="1:4" x14ac:dyDescent="0.2">
      <c r="A884" s="86">
        <v>705366</v>
      </c>
      <c r="B884" s="87" t="s">
        <v>1034</v>
      </c>
      <c r="C884" s="87" t="s">
        <v>146</v>
      </c>
      <c r="D884" s="88">
        <v>8310.7000000000007</v>
      </c>
    </row>
    <row r="885" spans="1:4" x14ac:dyDescent="0.2">
      <c r="A885" s="86">
        <v>705365</v>
      </c>
      <c r="B885" s="87" t="s">
        <v>1035</v>
      </c>
      <c r="C885" s="87" t="s">
        <v>146</v>
      </c>
      <c r="D885" s="88">
        <v>7589.47</v>
      </c>
    </row>
    <row r="886" spans="1:4" x14ac:dyDescent="0.2">
      <c r="A886" s="86">
        <v>705368</v>
      </c>
      <c r="B886" s="87" t="s">
        <v>1036</v>
      </c>
      <c r="C886" s="87" t="s">
        <v>146</v>
      </c>
      <c r="D886" s="88">
        <v>9305.89</v>
      </c>
    </row>
    <row r="887" spans="1:4" x14ac:dyDescent="0.2">
      <c r="A887" s="86">
        <v>705367</v>
      </c>
      <c r="B887" s="87" t="s">
        <v>1037</v>
      </c>
      <c r="C887" s="87" t="s">
        <v>146</v>
      </c>
      <c r="D887" s="88">
        <v>8584.67</v>
      </c>
    </row>
    <row r="888" spans="1:4" x14ac:dyDescent="0.2">
      <c r="A888" s="86">
        <v>705374</v>
      </c>
      <c r="B888" s="87" t="s">
        <v>1038</v>
      </c>
      <c r="C888" s="87" t="s">
        <v>146</v>
      </c>
      <c r="D888" s="88">
        <v>9707.2900000000009</v>
      </c>
    </row>
    <row r="889" spans="1:4" x14ac:dyDescent="0.2">
      <c r="A889" s="86">
        <v>705373</v>
      </c>
      <c r="B889" s="87" t="s">
        <v>1039</v>
      </c>
      <c r="C889" s="87" t="s">
        <v>146</v>
      </c>
      <c r="D889" s="88">
        <v>9010.64</v>
      </c>
    </row>
    <row r="890" spans="1:4" x14ac:dyDescent="0.2">
      <c r="A890" s="86">
        <v>705376</v>
      </c>
      <c r="B890" s="87" t="s">
        <v>1040</v>
      </c>
      <c r="C890" s="87" t="s">
        <v>146</v>
      </c>
      <c r="D890" s="88">
        <v>8708.07</v>
      </c>
    </row>
    <row r="891" spans="1:4" x14ac:dyDescent="0.2">
      <c r="A891" s="86">
        <v>705375</v>
      </c>
      <c r="B891" s="87" t="s">
        <v>1041</v>
      </c>
      <c r="C891" s="87" t="s">
        <v>146</v>
      </c>
      <c r="D891" s="88">
        <v>8011.42</v>
      </c>
    </row>
    <row r="892" spans="1:4" x14ac:dyDescent="0.2">
      <c r="A892" s="86">
        <v>705384</v>
      </c>
      <c r="B892" s="87" t="s">
        <v>1042</v>
      </c>
      <c r="C892" s="87" t="s">
        <v>146</v>
      </c>
      <c r="D892" s="88">
        <v>13257.43</v>
      </c>
    </row>
    <row r="893" spans="1:4" x14ac:dyDescent="0.2">
      <c r="A893" s="86">
        <v>705383</v>
      </c>
      <c r="B893" s="87" t="s">
        <v>1043</v>
      </c>
      <c r="C893" s="87" t="s">
        <v>146</v>
      </c>
      <c r="D893" s="88">
        <v>12192.62</v>
      </c>
    </row>
    <row r="894" spans="1:4" x14ac:dyDescent="0.2">
      <c r="A894" s="86">
        <v>705386</v>
      </c>
      <c r="B894" s="87" t="s">
        <v>1044</v>
      </c>
      <c r="C894" s="87" t="s">
        <v>146</v>
      </c>
      <c r="D894" s="88">
        <v>14280.27</v>
      </c>
    </row>
    <row r="895" spans="1:4" x14ac:dyDescent="0.2">
      <c r="A895" s="86">
        <v>705385</v>
      </c>
      <c r="B895" s="87" t="s">
        <v>1045</v>
      </c>
      <c r="C895" s="87" t="s">
        <v>146</v>
      </c>
      <c r="D895" s="88">
        <v>13215.46</v>
      </c>
    </row>
    <row r="896" spans="1:4" x14ac:dyDescent="0.2">
      <c r="A896" s="86">
        <v>705378</v>
      </c>
      <c r="B896" s="87" t="s">
        <v>1046</v>
      </c>
      <c r="C896" s="87" t="s">
        <v>146</v>
      </c>
      <c r="D896" s="88">
        <v>9921.43</v>
      </c>
    </row>
    <row r="897" spans="1:4" x14ac:dyDescent="0.2">
      <c r="A897" s="86">
        <v>705377</v>
      </c>
      <c r="B897" s="87" t="s">
        <v>1047</v>
      </c>
      <c r="C897" s="87" t="s">
        <v>146</v>
      </c>
      <c r="D897" s="88">
        <v>9043.2800000000007</v>
      </c>
    </row>
    <row r="898" spans="1:4" x14ac:dyDescent="0.2">
      <c r="A898" s="86">
        <v>705380</v>
      </c>
      <c r="B898" s="87" t="s">
        <v>1048</v>
      </c>
      <c r="C898" s="87" t="s">
        <v>146</v>
      </c>
      <c r="D898" s="88">
        <v>11240.79</v>
      </c>
    </row>
    <row r="899" spans="1:4" x14ac:dyDescent="0.2">
      <c r="A899" s="86">
        <v>705379</v>
      </c>
      <c r="B899" s="87" t="s">
        <v>1049</v>
      </c>
      <c r="C899" s="87" t="s">
        <v>146</v>
      </c>
      <c r="D899" s="88">
        <v>10362.64</v>
      </c>
    </row>
    <row r="900" spans="1:4" x14ac:dyDescent="0.2">
      <c r="A900" s="86">
        <v>705382</v>
      </c>
      <c r="B900" s="87" t="s">
        <v>1050</v>
      </c>
      <c r="C900" s="87" t="s">
        <v>146</v>
      </c>
      <c r="D900" s="88">
        <v>12408.24</v>
      </c>
    </row>
    <row r="901" spans="1:4" x14ac:dyDescent="0.2">
      <c r="A901" s="86">
        <v>705381</v>
      </c>
      <c r="B901" s="87" t="s">
        <v>1051</v>
      </c>
      <c r="C901" s="87" t="s">
        <v>146</v>
      </c>
      <c r="D901" s="88">
        <v>11343.43</v>
      </c>
    </row>
    <row r="902" spans="1:4" x14ac:dyDescent="0.2">
      <c r="A902" s="86">
        <v>705388</v>
      </c>
      <c r="B902" s="87" t="s">
        <v>1052</v>
      </c>
      <c r="C902" s="87" t="s">
        <v>146</v>
      </c>
      <c r="D902" s="88">
        <v>12225.19</v>
      </c>
    </row>
    <row r="903" spans="1:4" x14ac:dyDescent="0.2">
      <c r="A903" s="86">
        <v>705387</v>
      </c>
      <c r="B903" s="87" t="s">
        <v>1053</v>
      </c>
      <c r="C903" s="87" t="s">
        <v>146</v>
      </c>
      <c r="D903" s="88">
        <v>11191.32</v>
      </c>
    </row>
    <row r="904" spans="1:4" x14ac:dyDescent="0.2">
      <c r="A904" s="86">
        <v>705390</v>
      </c>
      <c r="B904" s="87" t="s">
        <v>1054</v>
      </c>
      <c r="C904" s="87" t="s">
        <v>146</v>
      </c>
      <c r="D904" s="88">
        <v>11518.32</v>
      </c>
    </row>
    <row r="905" spans="1:4" x14ac:dyDescent="0.2">
      <c r="A905" s="86">
        <v>705389</v>
      </c>
      <c r="B905" s="87" t="s">
        <v>1055</v>
      </c>
      <c r="C905" s="87" t="s">
        <v>146</v>
      </c>
      <c r="D905" s="88">
        <v>10484.450000000001</v>
      </c>
    </row>
    <row r="906" spans="1:4" x14ac:dyDescent="0.2">
      <c r="A906" s="86">
        <v>705399</v>
      </c>
      <c r="B906" s="87" t="s">
        <v>1056</v>
      </c>
      <c r="C906" s="87" t="s">
        <v>146</v>
      </c>
      <c r="D906" s="88">
        <v>17802.990000000002</v>
      </c>
    </row>
    <row r="907" spans="1:4" x14ac:dyDescent="0.2">
      <c r="A907" s="86">
        <v>705398</v>
      </c>
      <c r="B907" s="87" t="s">
        <v>1057</v>
      </c>
      <c r="C907" s="87" t="s">
        <v>146</v>
      </c>
      <c r="D907" s="88">
        <v>16254.12</v>
      </c>
    </row>
    <row r="908" spans="1:4" x14ac:dyDescent="0.2">
      <c r="A908" s="86">
        <v>705401</v>
      </c>
      <c r="B908" s="87" t="s">
        <v>1058</v>
      </c>
      <c r="C908" s="87" t="s">
        <v>146</v>
      </c>
      <c r="D908" s="88">
        <v>19188.2</v>
      </c>
    </row>
    <row r="909" spans="1:4" x14ac:dyDescent="0.2">
      <c r="A909" s="86">
        <v>705400</v>
      </c>
      <c r="B909" s="87" t="s">
        <v>1059</v>
      </c>
      <c r="C909" s="87" t="s">
        <v>146</v>
      </c>
      <c r="D909" s="88">
        <v>17639.330000000002</v>
      </c>
    </row>
    <row r="910" spans="1:4" x14ac:dyDescent="0.2">
      <c r="A910" s="86">
        <v>705392</v>
      </c>
      <c r="B910" s="87" t="s">
        <v>1060</v>
      </c>
      <c r="C910" s="87" t="s">
        <v>146</v>
      </c>
      <c r="D910" s="88">
        <v>13163.3</v>
      </c>
    </row>
    <row r="911" spans="1:4" x14ac:dyDescent="0.2">
      <c r="A911" s="86">
        <v>705391</v>
      </c>
      <c r="B911" s="87" t="s">
        <v>1061</v>
      </c>
      <c r="C911" s="87" t="s">
        <v>146</v>
      </c>
      <c r="D911" s="88">
        <v>11910.57</v>
      </c>
    </row>
    <row r="912" spans="1:4" x14ac:dyDescent="0.2">
      <c r="A912" s="86">
        <v>705395</v>
      </c>
      <c r="B912" s="87" t="s">
        <v>1062</v>
      </c>
      <c r="C912" s="87" t="s">
        <v>146</v>
      </c>
      <c r="D912" s="88">
        <v>15000.92</v>
      </c>
    </row>
    <row r="913" spans="1:4" x14ac:dyDescent="0.2">
      <c r="A913" s="86">
        <v>705394</v>
      </c>
      <c r="B913" s="87" t="s">
        <v>1063</v>
      </c>
      <c r="C913" s="87" t="s">
        <v>146</v>
      </c>
      <c r="D913" s="88">
        <v>13748.19</v>
      </c>
    </row>
    <row r="914" spans="1:4" x14ac:dyDescent="0.2">
      <c r="A914" s="86">
        <v>705397</v>
      </c>
      <c r="B914" s="87" t="s">
        <v>1064</v>
      </c>
      <c r="C914" s="87" t="s">
        <v>146</v>
      </c>
      <c r="D914" s="88">
        <v>16480.560000000001</v>
      </c>
    </row>
    <row r="915" spans="1:4" x14ac:dyDescent="0.2">
      <c r="A915" s="86">
        <v>705396</v>
      </c>
      <c r="B915" s="87" t="s">
        <v>1065</v>
      </c>
      <c r="C915" s="87" t="s">
        <v>146</v>
      </c>
      <c r="D915" s="88">
        <v>14931.69</v>
      </c>
    </row>
    <row r="916" spans="1:4" x14ac:dyDescent="0.2">
      <c r="A916" s="86">
        <v>804213</v>
      </c>
      <c r="B916" s="87" t="s">
        <v>1066</v>
      </c>
      <c r="C916" s="87" t="s">
        <v>151</v>
      </c>
      <c r="D916" s="88">
        <v>1435.18</v>
      </c>
    </row>
    <row r="917" spans="1:4" x14ac:dyDescent="0.2">
      <c r="A917" s="86">
        <v>804212</v>
      </c>
      <c r="B917" s="87" t="s">
        <v>1067</v>
      </c>
      <c r="C917" s="87" t="s">
        <v>151</v>
      </c>
      <c r="D917" s="88">
        <v>1183.0999999999999</v>
      </c>
    </row>
    <row r="918" spans="1:4" x14ac:dyDescent="0.2">
      <c r="A918" s="86">
        <v>804217</v>
      </c>
      <c r="B918" s="87" t="s">
        <v>1068</v>
      </c>
      <c r="C918" s="87" t="s">
        <v>151</v>
      </c>
      <c r="D918" s="88">
        <v>1443.03</v>
      </c>
    </row>
    <row r="919" spans="1:4" x14ac:dyDescent="0.2">
      <c r="A919" s="86">
        <v>804216</v>
      </c>
      <c r="B919" s="87" t="s">
        <v>1069</v>
      </c>
      <c r="C919" s="87" t="s">
        <v>151</v>
      </c>
      <c r="D919" s="88">
        <v>1190.43</v>
      </c>
    </row>
    <row r="920" spans="1:4" x14ac:dyDescent="0.2">
      <c r="A920" s="86">
        <v>804219</v>
      </c>
      <c r="B920" s="87" t="s">
        <v>1070</v>
      </c>
      <c r="C920" s="87" t="s">
        <v>151</v>
      </c>
      <c r="D920" s="88">
        <v>1452.9</v>
      </c>
    </row>
    <row r="921" spans="1:4" x14ac:dyDescent="0.2">
      <c r="A921" s="86">
        <v>804218</v>
      </c>
      <c r="B921" s="87" t="s">
        <v>1071</v>
      </c>
      <c r="C921" s="87" t="s">
        <v>151</v>
      </c>
      <c r="D921" s="88">
        <v>1199.79</v>
      </c>
    </row>
    <row r="922" spans="1:4" x14ac:dyDescent="0.2">
      <c r="A922" s="86">
        <v>804221</v>
      </c>
      <c r="B922" s="87" t="s">
        <v>1072</v>
      </c>
      <c r="C922" s="87" t="s">
        <v>151</v>
      </c>
      <c r="D922" s="88">
        <v>1468.83</v>
      </c>
    </row>
    <row r="923" spans="1:4" x14ac:dyDescent="0.2">
      <c r="A923" s="86">
        <v>804220</v>
      </c>
      <c r="B923" s="87" t="s">
        <v>1073</v>
      </c>
      <c r="C923" s="87" t="s">
        <v>151</v>
      </c>
      <c r="D923" s="88">
        <v>1214.82</v>
      </c>
    </row>
    <row r="924" spans="1:4" x14ac:dyDescent="0.2">
      <c r="A924" s="86">
        <v>804223</v>
      </c>
      <c r="B924" s="87" t="s">
        <v>1074</v>
      </c>
      <c r="C924" s="87" t="s">
        <v>151</v>
      </c>
      <c r="D924" s="88">
        <v>1489.7</v>
      </c>
    </row>
    <row r="925" spans="1:4" x14ac:dyDescent="0.2">
      <c r="A925" s="86">
        <v>804222</v>
      </c>
      <c r="B925" s="87" t="s">
        <v>1075</v>
      </c>
      <c r="C925" s="87" t="s">
        <v>151</v>
      </c>
      <c r="D925" s="88">
        <v>1234.52</v>
      </c>
    </row>
    <row r="926" spans="1:4" x14ac:dyDescent="0.2">
      <c r="A926" s="86">
        <v>804225</v>
      </c>
      <c r="B926" s="87" t="s">
        <v>1076</v>
      </c>
      <c r="C926" s="87" t="s">
        <v>151</v>
      </c>
      <c r="D926" s="88">
        <v>1517.07</v>
      </c>
    </row>
    <row r="927" spans="1:4" x14ac:dyDescent="0.2">
      <c r="A927" s="86">
        <v>804224</v>
      </c>
      <c r="B927" s="87" t="s">
        <v>1077</v>
      </c>
      <c r="C927" s="87" t="s">
        <v>151</v>
      </c>
      <c r="D927" s="88">
        <v>1260.6099999999999</v>
      </c>
    </row>
    <row r="928" spans="1:4" x14ac:dyDescent="0.2">
      <c r="A928" s="86">
        <v>804227</v>
      </c>
      <c r="B928" s="87" t="s">
        <v>1078</v>
      </c>
      <c r="C928" s="87" t="s">
        <v>151</v>
      </c>
      <c r="D928" s="88">
        <v>1554.08</v>
      </c>
    </row>
    <row r="929" spans="1:4" x14ac:dyDescent="0.2">
      <c r="A929" s="86">
        <v>804226</v>
      </c>
      <c r="B929" s="87" t="s">
        <v>1079</v>
      </c>
      <c r="C929" s="87" t="s">
        <v>151</v>
      </c>
      <c r="D929" s="88">
        <v>1296.07</v>
      </c>
    </row>
    <row r="930" spans="1:4" x14ac:dyDescent="0.2">
      <c r="A930" s="86">
        <v>804229</v>
      </c>
      <c r="B930" s="87" t="s">
        <v>1080</v>
      </c>
      <c r="C930" s="87" t="s">
        <v>151</v>
      </c>
      <c r="D930" s="88">
        <v>1602.31</v>
      </c>
    </row>
    <row r="931" spans="1:4" x14ac:dyDescent="0.2">
      <c r="A931" s="86">
        <v>804228</v>
      </c>
      <c r="B931" s="87" t="s">
        <v>1081</v>
      </c>
      <c r="C931" s="87" t="s">
        <v>151</v>
      </c>
      <c r="D931" s="88">
        <v>1342.63</v>
      </c>
    </row>
    <row r="932" spans="1:4" x14ac:dyDescent="0.2">
      <c r="A932" s="86">
        <v>804231</v>
      </c>
      <c r="B932" s="87" t="s">
        <v>1082</v>
      </c>
      <c r="C932" s="87" t="s">
        <v>151</v>
      </c>
      <c r="D932" s="88">
        <v>1668.25</v>
      </c>
    </row>
    <row r="933" spans="1:4" x14ac:dyDescent="0.2">
      <c r="A933" s="86">
        <v>804230</v>
      </c>
      <c r="B933" s="87" t="s">
        <v>1083</v>
      </c>
      <c r="C933" s="87" t="s">
        <v>151</v>
      </c>
      <c r="D933" s="88">
        <v>1406.64</v>
      </c>
    </row>
    <row r="934" spans="1:4" x14ac:dyDescent="0.2">
      <c r="A934" s="86">
        <v>804215</v>
      </c>
      <c r="B934" s="87" t="s">
        <v>1084</v>
      </c>
      <c r="C934" s="87" t="s">
        <v>151</v>
      </c>
      <c r="D934" s="88">
        <v>1436.97</v>
      </c>
    </row>
    <row r="935" spans="1:4" x14ac:dyDescent="0.2">
      <c r="A935" s="86">
        <v>804214</v>
      </c>
      <c r="B935" s="87" t="s">
        <v>1085</v>
      </c>
      <c r="C935" s="87" t="s">
        <v>151</v>
      </c>
      <c r="D935" s="88">
        <v>1184.76</v>
      </c>
    </row>
    <row r="936" spans="1:4" x14ac:dyDescent="0.2">
      <c r="A936" s="86">
        <v>804417</v>
      </c>
      <c r="B936" s="87" t="s">
        <v>1086</v>
      </c>
      <c r="C936" s="87" t="s">
        <v>151</v>
      </c>
      <c r="D936" s="88">
        <v>3714.58</v>
      </c>
    </row>
    <row r="937" spans="1:4" x14ac:dyDescent="0.2">
      <c r="A937" s="86">
        <v>804233</v>
      </c>
      <c r="B937" s="87" t="s">
        <v>1087</v>
      </c>
      <c r="C937" s="87" t="s">
        <v>151</v>
      </c>
      <c r="D937" s="88">
        <v>2140.23</v>
      </c>
    </row>
    <row r="938" spans="1:4" x14ac:dyDescent="0.2">
      <c r="A938" s="86">
        <v>804416</v>
      </c>
      <c r="B938" s="87" t="s">
        <v>1088</v>
      </c>
      <c r="C938" s="87" t="s">
        <v>151</v>
      </c>
      <c r="D938" s="88">
        <v>3056.87</v>
      </c>
    </row>
    <row r="939" spans="1:4" x14ac:dyDescent="0.2">
      <c r="A939" s="86">
        <v>804232</v>
      </c>
      <c r="B939" s="87" t="s">
        <v>1089</v>
      </c>
      <c r="C939" s="87" t="s">
        <v>151</v>
      </c>
      <c r="D939" s="88">
        <v>1749.03</v>
      </c>
    </row>
    <row r="940" spans="1:4" x14ac:dyDescent="0.2">
      <c r="A940" s="86">
        <v>804237</v>
      </c>
      <c r="B940" s="87" t="s">
        <v>1090</v>
      </c>
      <c r="C940" s="87" t="s">
        <v>151</v>
      </c>
      <c r="D940" s="88">
        <v>2152.12</v>
      </c>
    </row>
    <row r="941" spans="1:4" x14ac:dyDescent="0.2">
      <c r="A941" s="86">
        <v>804236</v>
      </c>
      <c r="B941" s="87" t="s">
        <v>1091</v>
      </c>
      <c r="C941" s="87" t="s">
        <v>151</v>
      </c>
      <c r="D941" s="88">
        <v>1760.03</v>
      </c>
    </row>
    <row r="942" spans="1:4" x14ac:dyDescent="0.2">
      <c r="A942" s="86">
        <v>804419</v>
      </c>
      <c r="B942" s="87" t="s">
        <v>1092</v>
      </c>
      <c r="C942" s="87" t="s">
        <v>151</v>
      </c>
      <c r="D942" s="88">
        <v>3886.21</v>
      </c>
    </row>
    <row r="943" spans="1:4" x14ac:dyDescent="0.2">
      <c r="A943" s="86">
        <v>804239</v>
      </c>
      <c r="B943" s="87" t="s">
        <v>1093</v>
      </c>
      <c r="C943" s="87" t="s">
        <v>151</v>
      </c>
      <c r="D943" s="88">
        <v>2167.61</v>
      </c>
    </row>
    <row r="944" spans="1:4" x14ac:dyDescent="0.2">
      <c r="A944" s="86">
        <v>804418</v>
      </c>
      <c r="B944" s="87" t="s">
        <v>1094</v>
      </c>
      <c r="C944" s="87" t="s">
        <v>151</v>
      </c>
      <c r="D944" s="88">
        <v>3197.08</v>
      </c>
    </row>
    <row r="945" spans="1:4" x14ac:dyDescent="0.2">
      <c r="A945" s="86">
        <v>804238</v>
      </c>
      <c r="B945" s="87" t="s">
        <v>1095</v>
      </c>
      <c r="C945" s="87" t="s">
        <v>151</v>
      </c>
      <c r="D945" s="88">
        <v>1774.35</v>
      </c>
    </row>
    <row r="946" spans="1:4" x14ac:dyDescent="0.2">
      <c r="A946" s="86">
        <v>804241</v>
      </c>
      <c r="B946" s="87" t="s">
        <v>1096</v>
      </c>
      <c r="C946" s="87" t="s">
        <v>151</v>
      </c>
      <c r="D946" s="88">
        <v>2189.8200000000002</v>
      </c>
    </row>
    <row r="947" spans="1:4" x14ac:dyDescent="0.2">
      <c r="A947" s="86">
        <v>804240</v>
      </c>
      <c r="B947" s="87" t="s">
        <v>1097</v>
      </c>
      <c r="C947" s="87" t="s">
        <v>151</v>
      </c>
      <c r="D947" s="88">
        <v>1795.02</v>
      </c>
    </row>
    <row r="948" spans="1:4" x14ac:dyDescent="0.2">
      <c r="A948" s="86">
        <v>804243</v>
      </c>
      <c r="B948" s="87" t="s">
        <v>1098</v>
      </c>
      <c r="C948" s="87" t="s">
        <v>151</v>
      </c>
      <c r="D948" s="88">
        <v>2220.11</v>
      </c>
    </row>
    <row r="949" spans="1:4" x14ac:dyDescent="0.2">
      <c r="A949" s="86">
        <v>804242</v>
      </c>
      <c r="B949" s="87" t="s">
        <v>1099</v>
      </c>
      <c r="C949" s="87" t="s">
        <v>151</v>
      </c>
      <c r="D949" s="88">
        <v>1823.38</v>
      </c>
    </row>
    <row r="950" spans="1:4" x14ac:dyDescent="0.2">
      <c r="A950" s="86">
        <v>804421</v>
      </c>
      <c r="B950" s="87" t="s">
        <v>1100</v>
      </c>
      <c r="C950" s="87" t="s">
        <v>151</v>
      </c>
      <c r="D950" s="88">
        <v>4337.5200000000004</v>
      </c>
    </row>
    <row r="951" spans="1:4" x14ac:dyDescent="0.2">
      <c r="A951" s="86">
        <v>804245</v>
      </c>
      <c r="B951" s="87" t="s">
        <v>1101</v>
      </c>
      <c r="C951" s="87" t="s">
        <v>151</v>
      </c>
      <c r="D951" s="88">
        <v>2260.9499999999998</v>
      </c>
    </row>
    <row r="952" spans="1:4" x14ac:dyDescent="0.2">
      <c r="A952" s="86">
        <v>804420</v>
      </c>
      <c r="B952" s="87" t="s">
        <v>1102</v>
      </c>
      <c r="C952" s="87" t="s">
        <v>151</v>
      </c>
      <c r="D952" s="88">
        <v>3566.34</v>
      </c>
    </row>
    <row r="953" spans="1:4" x14ac:dyDescent="0.2">
      <c r="A953" s="86">
        <v>804244</v>
      </c>
      <c r="B953" s="87" t="s">
        <v>1103</v>
      </c>
      <c r="C953" s="87" t="s">
        <v>151</v>
      </c>
      <c r="D953" s="88">
        <v>1861.77</v>
      </c>
    </row>
    <row r="954" spans="1:4" x14ac:dyDescent="0.2">
      <c r="A954" s="86">
        <v>804247</v>
      </c>
      <c r="B954" s="87" t="s">
        <v>1104</v>
      </c>
      <c r="C954" s="87" t="s">
        <v>151</v>
      </c>
      <c r="D954" s="88">
        <v>2314.12</v>
      </c>
    </row>
    <row r="955" spans="1:4" x14ac:dyDescent="0.2">
      <c r="A955" s="86">
        <v>804246</v>
      </c>
      <c r="B955" s="87" t="s">
        <v>1105</v>
      </c>
      <c r="C955" s="87" t="s">
        <v>151</v>
      </c>
      <c r="D955" s="88">
        <v>1912.23</v>
      </c>
    </row>
    <row r="956" spans="1:4" x14ac:dyDescent="0.2">
      <c r="A956" s="86">
        <v>804249</v>
      </c>
      <c r="B956" s="87" t="s">
        <v>1106</v>
      </c>
      <c r="C956" s="87" t="s">
        <v>151</v>
      </c>
      <c r="D956" s="88">
        <v>2385.23</v>
      </c>
    </row>
    <row r="957" spans="1:4" x14ac:dyDescent="0.2">
      <c r="A957" s="86">
        <v>804248</v>
      </c>
      <c r="B957" s="87" t="s">
        <v>1107</v>
      </c>
      <c r="C957" s="87" t="s">
        <v>151</v>
      </c>
      <c r="D957" s="88">
        <v>1980.13</v>
      </c>
    </row>
    <row r="958" spans="1:4" x14ac:dyDescent="0.2">
      <c r="A958" s="86">
        <v>804423</v>
      </c>
      <c r="B958" s="87" t="s">
        <v>1108</v>
      </c>
      <c r="C958" s="87" t="s">
        <v>151</v>
      </c>
      <c r="D958" s="88">
        <v>5373.85</v>
      </c>
    </row>
    <row r="959" spans="1:4" x14ac:dyDescent="0.2">
      <c r="A959" s="86">
        <v>804251</v>
      </c>
      <c r="B959" s="87" t="s">
        <v>1109</v>
      </c>
      <c r="C959" s="87" t="s">
        <v>151</v>
      </c>
      <c r="D959" s="88">
        <v>2479.67</v>
      </c>
    </row>
    <row r="960" spans="1:4" x14ac:dyDescent="0.2">
      <c r="A960" s="86">
        <v>804422</v>
      </c>
      <c r="B960" s="87" t="s">
        <v>1110</v>
      </c>
      <c r="C960" s="87" t="s">
        <v>151</v>
      </c>
      <c r="D960" s="88">
        <v>4411.6400000000003</v>
      </c>
    </row>
    <row r="961" spans="1:4" x14ac:dyDescent="0.2">
      <c r="A961" s="86">
        <v>804250</v>
      </c>
      <c r="B961" s="87" t="s">
        <v>1111</v>
      </c>
      <c r="C961" s="87" t="s">
        <v>151</v>
      </c>
      <c r="D961" s="88">
        <v>2071.21</v>
      </c>
    </row>
    <row r="962" spans="1:4" x14ac:dyDescent="0.2">
      <c r="A962" s="86">
        <v>804235</v>
      </c>
      <c r="B962" s="87" t="s">
        <v>1112</v>
      </c>
      <c r="C962" s="87" t="s">
        <v>151</v>
      </c>
      <c r="D962" s="88">
        <v>2143.15</v>
      </c>
    </row>
    <row r="963" spans="1:4" x14ac:dyDescent="0.2">
      <c r="A963" s="86">
        <v>804234</v>
      </c>
      <c r="B963" s="87" t="s">
        <v>1113</v>
      </c>
      <c r="C963" s="87" t="s">
        <v>151</v>
      </c>
      <c r="D963" s="88">
        <v>1751.69</v>
      </c>
    </row>
    <row r="964" spans="1:4" x14ac:dyDescent="0.2">
      <c r="A964" s="86">
        <v>804425</v>
      </c>
      <c r="B964" s="87" t="s">
        <v>1114</v>
      </c>
      <c r="C964" s="87" t="s">
        <v>151</v>
      </c>
      <c r="D964" s="88">
        <v>5414.98</v>
      </c>
    </row>
    <row r="965" spans="1:4" x14ac:dyDescent="0.2">
      <c r="A965" s="86">
        <v>804253</v>
      </c>
      <c r="B965" s="87" t="s">
        <v>1115</v>
      </c>
      <c r="C965" s="87" t="s">
        <v>151</v>
      </c>
      <c r="D965" s="88">
        <v>2986.25</v>
      </c>
    </row>
    <row r="966" spans="1:4" x14ac:dyDescent="0.2">
      <c r="A966" s="86">
        <v>804424</v>
      </c>
      <c r="B966" s="87" t="s">
        <v>1116</v>
      </c>
      <c r="C966" s="87" t="s">
        <v>151</v>
      </c>
      <c r="D966" s="88">
        <v>4398.8</v>
      </c>
    </row>
    <row r="967" spans="1:4" x14ac:dyDescent="0.2">
      <c r="A967" s="86">
        <v>804252</v>
      </c>
      <c r="B967" s="87" t="s">
        <v>1117</v>
      </c>
      <c r="C967" s="87" t="s">
        <v>151</v>
      </c>
      <c r="D967" s="88">
        <v>2418.46</v>
      </c>
    </row>
    <row r="968" spans="1:4" x14ac:dyDescent="0.2">
      <c r="A968" s="86">
        <v>804257</v>
      </c>
      <c r="B968" s="87" t="s">
        <v>1118</v>
      </c>
      <c r="C968" s="87" t="s">
        <v>151</v>
      </c>
      <c r="D968" s="88">
        <v>3003.99</v>
      </c>
    </row>
    <row r="969" spans="1:4" x14ac:dyDescent="0.2">
      <c r="A969" s="86">
        <v>804256</v>
      </c>
      <c r="B969" s="87" t="s">
        <v>1119</v>
      </c>
      <c r="C969" s="87" t="s">
        <v>151</v>
      </c>
      <c r="D969" s="88">
        <v>2434.39</v>
      </c>
    </row>
    <row r="970" spans="1:4" x14ac:dyDescent="0.2">
      <c r="A970" s="86">
        <v>804427</v>
      </c>
      <c r="B970" s="87" t="s">
        <v>1120</v>
      </c>
      <c r="C970" s="87" t="s">
        <v>151</v>
      </c>
      <c r="D970" s="88">
        <v>5678.3</v>
      </c>
    </row>
    <row r="971" spans="1:4" x14ac:dyDescent="0.2">
      <c r="A971" s="86">
        <v>804259</v>
      </c>
      <c r="B971" s="87" t="s">
        <v>1121</v>
      </c>
      <c r="C971" s="87" t="s">
        <v>151</v>
      </c>
      <c r="D971" s="88">
        <v>3026.43</v>
      </c>
    </row>
    <row r="972" spans="1:4" x14ac:dyDescent="0.2">
      <c r="A972" s="86">
        <v>804426</v>
      </c>
      <c r="B972" s="87" t="s">
        <v>1122</v>
      </c>
      <c r="C972" s="87" t="s">
        <v>151</v>
      </c>
      <c r="D972" s="88">
        <v>4610.59</v>
      </c>
    </row>
    <row r="973" spans="1:4" x14ac:dyDescent="0.2">
      <c r="A973" s="86">
        <v>804258</v>
      </c>
      <c r="B973" s="87" t="s">
        <v>1123</v>
      </c>
      <c r="C973" s="87" t="s">
        <v>151</v>
      </c>
      <c r="D973" s="88">
        <v>2454.65</v>
      </c>
    </row>
    <row r="974" spans="1:4" x14ac:dyDescent="0.2">
      <c r="A974" s="86">
        <v>804261</v>
      </c>
      <c r="B974" s="87" t="s">
        <v>1124</v>
      </c>
      <c r="C974" s="87" t="s">
        <v>151</v>
      </c>
      <c r="D974" s="88">
        <v>3059.43</v>
      </c>
    </row>
    <row r="975" spans="1:4" x14ac:dyDescent="0.2">
      <c r="A975" s="86">
        <v>804260</v>
      </c>
      <c r="B975" s="87" t="s">
        <v>1125</v>
      </c>
      <c r="C975" s="87" t="s">
        <v>151</v>
      </c>
      <c r="D975" s="88">
        <v>2484.5500000000002</v>
      </c>
    </row>
    <row r="976" spans="1:4" x14ac:dyDescent="0.2">
      <c r="A976" s="86">
        <v>804263</v>
      </c>
      <c r="B976" s="87" t="s">
        <v>1126</v>
      </c>
      <c r="C976" s="87" t="s">
        <v>151</v>
      </c>
      <c r="D976" s="88">
        <v>3104.31</v>
      </c>
    </row>
    <row r="977" spans="1:4" x14ac:dyDescent="0.2">
      <c r="A977" s="86">
        <v>804262</v>
      </c>
      <c r="B977" s="87" t="s">
        <v>1127</v>
      </c>
      <c r="C977" s="87" t="s">
        <v>151</v>
      </c>
      <c r="D977" s="88">
        <v>2525.44</v>
      </c>
    </row>
    <row r="978" spans="1:4" x14ac:dyDescent="0.2">
      <c r="A978" s="86">
        <v>804429</v>
      </c>
      <c r="B978" s="87" t="s">
        <v>1128</v>
      </c>
      <c r="C978" s="87" t="s">
        <v>151</v>
      </c>
      <c r="D978" s="88">
        <v>6340.19</v>
      </c>
    </row>
    <row r="979" spans="1:4" x14ac:dyDescent="0.2">
      <c r="A979" s="86">
        <v>804265</v>
      </c>
      <c r="B979" s="87" t="s">
        <v>1129</v>
      </c>
      <c r="C979" s="87" t="s">
        <v>151</v>
      </c>
      <c r="D979" s="88">
        <v>3164.01</v>
      </c>
    </row>
    <row r="980" spans="1:4" x14ac:dyDescent="0.2">
      <c r="A980" s="86">
        <v>804428</v>
      </c>
      <c r="B980" s="87" t="s">
        <v>1130</v>
      </c>
      <c r="C980" s="87" t="s">
        <v>151</v>
      </c>
      <c r="D980" s="88">
        <v>5144.1899999999996</v>
      </c>
    </row>
    <row r="981" spans="1:4" x14ac:dyDescent="0.2">
      <c r="A981" s="86">
        <v>804264</v>
      </c>
      <c r="B981" s="87" t="s">
        <v>1131</v>
      </c>
      <c r="C981" s="87" t="s">
        <v>151</v>
      </c>
      <c r="D981" s="88">
        <v>2580.37</v>
      </c>
    </row>
    <row r="982" spans="1:4" x14ac:dyDescent="0.2">
      <c r="A982" s="86">
        <v>804267</v>
      </c>
      <c r="B982" s="87" t="s">
        <v>1132</v>
      </c>
      <c r="C982" s="87" t="s">
        <v>151</v>
      </c>
      <c r="D982" s="88">
        <v>3240.08</v>
      </c>
    </row>
    <row r="983" spans="1:4" x14ac:dyDescent="0.2">
      <c r="A983" s="86">
        <v>804266</v>
      </c>
      <c r="B983" s="87" t="s">
        <v>1133</v>
      </c>
      <c r="C983" s="87" t="s">
        <v>151</v>
      </c>
      <c r="D983" s="88">
        <v>2651.03</v>
      </c>
    </row>
    <row r="984" spans="1:4" x14ac:dyDescent="0.2">
      <c r="A984" s="86">
        <v>804269</v>
      </c>
      <c r="B984" s="87" t="s">
        <v>1134</v>
      </c>
      <c r="C984" s="87" t="s">
        <v>151</v>
      </c>
      <c r="D984" s="88">
        <v>3340.82</v>
      </c>
    </row>
    <row r="985" spans="1:4" x14ac:dyDescent="0.2">
      <c r="A985" s="86">
        <v>804268</v>
      </c>
      <c r="B985" s="87" t="s">
        <v>1135</v>
      </c>
      <c r="C985" s="87" t="s">
        <v>151</v>
      </c>
      <c r="D985" s="88">
        <v>2745.46</v>
      </c>
    </row>
    <row r="986" spans="1:4" x14ac:dyDescent="0.2">
      <c r="A986" s="86">
        <v>804431</v>
      </c>
      <c r="B986" s="87" t="s">
        <v>1136</v>
      </c>
      <c r="C986" s="87" t="s">
        <v>151</v>
      </c>
      <c r="D986" s="88">
        <v>7867.55</v>
      </c>
    </row>
    <row r="987" spans="1:4" x14ac:dyDescent="0.2">
      <c r="A987" s="86">
        <v>804271</v>
      </c>
      <c r="B987" s="87" t="s">
        <v>1137</v>
      </c>
      <c r="C987" s="87" t="s">
        <v>151</v>
      </c>
      <c r="D987" s="88">
        <v>3474.76</v>
      </c>
    </row>
    <row r="988" spans="1:4" x14ac:dyDescent="0.2">
      <c r="A988" s="86">
        <v>804430</v>
      </c>
      <c r="B988" s="87" t="s">
        <v>1138</v>
      </c>
      <c r="C988" s="87" t="s">
        <v>151</v>
      </c>
      <c r="D988" s="88">
        <v>6372.46</v>
      </c>
    </row>
    <row r="989" spans="1:4" x14ac:dyDescent="0.2">
      <c r="A989" s="86">
        <v>804270</v>
      </c>
      <c r="B989" s="87" t="s">
        <v>1139</v>
      </c>
      <c r="C989" s="87" t="s">
        <v>151</v>
      </c>
      <c r="D989" s="88">
        <v>2872.44</v>
      </c>
    </row>
    <row r="990" spans="1:4" x14ac:dyDescent="0.2">
      <c r="A990" s="86">
        <v>804255</v>
      </c>
      <c r="B990" s="87" t="s">
        <v>1140</v>
      </c>
      <c r="C990" s="87" t="s">
        <v>151</v>
      </c>
      <c r="D990" s="88">
        <v>2990.74</v>
      </c>
    </row>
    <row r="991" spans="1:4" x14ac:dyDescent="0.2">
      <c r="A991" s="86">
        <v>804254</v>
      </c>
      <c r="B991" s="87" t="s">
        <v>1141</v>
      </c>
      <c r="C991" s="87" t="s">
        <v>151</v>
      </c>
      <c r="D991" s="88">
        <v>2422.4299999999998</v>
      </c>
    </row>
    <row r="992" spans="1:4" x14ac:dyDescent="0.2">
      <c r="A992" s="86">
        <v>804433</v>
      </c>
      <c r="B992" s="87" t="s">
        <v>1142</v>
      </c>
      <c r="C992" s="87" t="s">
        <v>151</v>
      </c>
      <c r="D992" s="88">
        <v>9643.3799999999992</v>
      </c>
    </row>
    <row r="993" spans="1:4" x14ac:dyDescent="0.2">
      <c r="A993" s="86">
        <v>804273</v>
      </c>
      <c r="B993" s="87" t="s">
        <v>1143</v>
      </c>
      <c r="C993" s="87" t="s">
        <v>151</v>
      </c>
      <c r="D993" s="88">
        <v>5144.7700000000004</v>
      </c>
    </row>
    <row r="994" spans="1:4" x14ac:dyDescent="0.2">
      <c r="A994" s="86">
        <v>804432</v>
      </c>
      <c r="B994" s="87" t="s">
        <v>1144</v>
      </c>
      <c r="C994" s="87" t="s">
        <v>151</v>
      </c>
      <c r="D994" s="88">
        <v>7693.45</v>
      </c>
    </row>
    <row r="995" spans="1:4" x14ac:dyDescent="0.2">
      <c r="A995" s="86">
        <v>804272</v>
      </c>
      <c r="B995" s="87" t="s">
        <v>1145</v>
      </c>
      <c r="C995" s="87" t="s">
        <v>151</v>
      </c>
      <c r="D995" s="88">
        <v>4129.1000000000004</v>
      </c>
    </row>
    <row r="996" spans="1:4" x14ac:dyDescent="0.2">
      <c r="A996" s="86">
        <v>804277</v>
      </c>
      <c r="B996" s="87" t="s">
        <v>1146</v>
      </c>
      <c r="C996" s="87" t="s">
        <v>151</v>
      </c>
      <c r="D996" s="88">
        <v>5171.71</v>
      </c>
    </row>
    <row r="997" spans="1:4" x14ac:dyDescent="0.2">
      <c r="A997" s="86">
        <v>804276</v>
      </c>
      <c r="B997" s="87" t="s">
        <v>1147</v>
      </c>
      <c r="C997" s="87" t="s">
        <v>151</v>
      </c>
      <c r="D997" s="88">
        <v>4152.95</v>
      </c>
    </row>
    <row r="998" spans="1:4" x14ac:dyDescent="0.2">
      <c r="A998" s="86">
        <v>804435</v>
      </c>
      <c r="B998" s="87" t="s">
        <v>1148</v>
      </c>
      <c r="C998" s="87" t="s">
        <v>151</v>
      </c>
      <c r="D998" s="88">
        <v>10122.67</v>
      </c>
    </row>
    <row r="999" spans="1:4" x14ac:dyDescent="0.2">
      <c r="A999" s="86">
        <v>804279</v>
      </c>
      <c r="B999" s="87" t="s">
        <v>1149</v>
      </c>
      <c r="C999" s="87" t="s">
        <v>151</v>
      </c>
      <c r="D999" s="88">
        <v>5205.3900000000003</v>
      </c>
    </row>
    <row r="1000" spans="1:4" x14ac:dyDescent="0.2">
      <c r="A1000" s="86">
        <v>804434</v>
      </c>
      <c r="B1000" s="87" t="s">
        <v>1150</v>
      </c>
      <c r="C1000" s="87" t="s">
        <v>151</v>
      </c>
      <c r="D1000" s="88">
        <v>8073.05</v>
      </c>
    </row>
    <row r="1001" spans="1:4" x14ac:dyDescent="0.2">
      <c r="A1001" s="86">
        <v>804278</v>
      </c>
      <c r="B1001" s="87" t="s">
        <v>1151</v>
      </c>
      <c r="C1001" s="87" t="s">
        <v>151</v>
      </c>
      <c r="D1001" s="88">
        <v>4182.76</v>
      </c>
    </row>
    <row r="1002" spans="1:4" x14ac:dyDescent="0.2">
      <c r="A1002" s="86">
        <v>804281</v>
      </c>
      <c r="B1002" s="87" t="s">
        <v>1152</v>
      </c>
      <c r="C1002" s="87" t="s">
        <v>151</v>
      </c>
      <c r="D1002" s="88">
        <v>5254.77</v>
      </c>
    </row>
    <row r="1003" spans="1:4" x14ac:dyDescent="0.2">
      <c r="A1003" s="86">
        <v>804280</v>
      </c>
      <c r="B1003" s="87" t="s">
        <v>1153</v>
      </c>
      <c r="C1003" s="87" t="s">
        <v>151</v>
      </c>
      <c r="D1003" s="88">
        <v>4226.87</v>
      </c>
    </row>
    <row r="1004" spans="1:4" x14ac:dyDescent="0.2">
      <c r="A1004" s="86">
        <v>804283</v>
      </c>
      <c r="B1004" s="87" t="s">
        <v>1154</v>
      </c>
      <c r="C1004" s="87" t="s">
        <v>151</v>
      </c>
      <c r="D1004" s="88">
        <v>5321.88</v>
      </c>
    </row>
    <row r="1005" spans="1:4" x14ac:dyDescent="0.2">
      <c r="A1005" s="86">
        <v>804282</v>
      </c>
      <c r="B1005" s="87" t="s">
        <v>1155</v>
      </c>
      <c r="C1005" s="87" t="s">
        <v>151</v>
      </c>
      <c r="D1005" s="88">
        <v>4287.28</v>
      </c>
    </row>
    <row r="1006" spans="1:4" x14ac:dyDescent="0.2">
      <c r="A1006" s="86">
        <v>804437</v>
      </c>
      <c r="B1006" s="87" t="s">
        <v>1156</v>
      </c>
      <c r="C1006" s="87" t="s">
        <v>151</v>
      </c>
      <c r="D1006" s="88">
        <v>11340.35</v>
      </c>
    </row>
    <row r="1007" spans="1:4" x14ac:dyDescent="0.2">
      <c r="A1007" s="86">
        <v>804285</v>
      </c>
      <c r="B1007" s="87" t="s">
        <v>1157</v>
      </c>
      <c r="C1007" s="87" t="s">
        <v>151</v>
      </c>
      <c r="D1007" s="88">
        <v>5409.87</v>
      </c>
    </row>
    <row r="1008" spans="1:4" x14ac:dyDescent="0.2">
      <c r="A1008" s="86">
        <v>804436</v>
      </c>
      <c r="B1008" s="87" t="s">
        <v>1158</v>
      </c>
      <c r="C1008" s="87" t="s">
        <v>151</v>
      </c>
      <c r="D1008" s="88">
        <v>9037.75</v>
      </c>
    </row>
    <row r="1009" spans="1:4" x14ac:dyDescent="0.2">
      <c r="A1009" s="86">
        <v>804284</v>
      </c>
      <c r="B1009" s="87" t="s">
        <v>1159</v>
      </c>
      <c r="C1009" s="87" t="s">
        <v>151</v>
      </c>
      <c r="D1009" s="88">
        <v>4367.0200000000004</v>
      </c>
    </row>
    <row r="1010" spans="1:4" x14ac:dyDescent="0.2">
      <c r="A1010" s="86">
        <v>804287</v>
      </c>
      <c r="B1010" s="87" t="s">
        <v>1160</v>
      </c>
      <c r="C1010" s="87" t="s">
        <v>151</v>
      </c>
      <c r="D1010" s="88">
        <v>5523.42</v>
      </c>
    </row>
    <row r="1011" spans="1:4" x14ac:dyDescent="0.2">
      <c r="A1011" s="86">
        <v>804286</v>
      </c>
      <c r="B1011" s="87" t="s">
        <v>1161</v>
      </c>
      <c r="C1011" s="87" t="s">
        <v>151</v>
      </c>
      <c r="D1011" s="88">
        <v>4471.17</v>
      </c>
    </row>
    <row r="1012" spans="1:4" x14ac:dyDescent="0.2">
      <c r="A1012" s="86">
        <v>804289</v>
      </c>
      <c r="B1012" s="87" t="s">
        <v>1162</v>
      </c>
      <c r="C1012" s="87" t="s">
        <v>151</v>
      </c>
      <c r="D1012" s="88">
        <v>5671.53</v>
      </c>
    </row>
    <row r="1013" spans="1:4" x14ac:dyDescent="0.2">
      <c r="A1013" s="86">
        <v>804288</v>
      </c>
      <c r="B1013" s="87" t="s">
        <v>1163</v>
      </c>
      <c r="C1013" s="87" t="s">
        <v>151</v>
      </c>
      <c r="D1013" s="88">
        <v>4608.46</v>
      </c>
    </row>
    <row r="1014" spans="1:4" x14ac:dyDescent="0.2">
      <c r="A1014" s="86">
        <v>804439</v>
      </c>
      <c r="B1014" s="87" t="s">
        <v>1164</v>
      </c>
      <c r="C1014" s="87" t="s">
        <v>151</v>
      </c>
      <c r="D1014" s="88">
        <v>14133.05</v>
      </c>
    </row>
    <row r="1015" spans="1:4" x14ac:dyDescent="0.2">
      <c r="A1015" s="86">
        <v>804291</v>
      </c>
      <c r="B1015" s="87" t="s">
        <v>1165</v>
      </c>
      <c r="C1015" s="87" t="s">
        <v>151</v>
      </c>
      <c r="D1015" s="88">
        <v>5866.28</v>
      </c>
    </row>
    <row r="1016" spans="1:4" x14ac:dyDescent="0.2">
      <c r="A1016" s="86">
        <v>804438</v>
      </c>
      <c r="B1016" s="87" t="s">
        <v>1166</v>
      </c>
      <c r="C1016" s="87" t="s">
        <v>151</v>
      </c>
      <c r="D1016" s="88">
        <v>11244.87</v>
      </c>
    </row>
    <row r="1017" spans="1:4" x14ac:dyDescent="0.2">
      <c r="A1017" s="86">
        <v>804290</v>
      </c>
      <c r="B1017" s="87" t="s">
        <v>1167</v>
      </c>
      <c r="C1017" s="87" t="s">
        <v>151</v>
      </c>
      <c r="D1017" s="88">
        <v>4791.3599999999997</v>
      </c>
    </row>
    <row r="1018" spans="1:4" x14ac:dyDescent="0.2">
      <c r="A1018" s="86">
        <v>804275</v>
      </c>
      <c r="B1018" s="87" t="s">
        <v>1168</v>
      </c>
      <c r="C1018" s="87" t="s">
        <v>151</v>
      </c>
      <c r="D1018" s="88">
        <v>5151.51</v>
      </c>
    </row>
    <row r="1019" spans="1:4" x14ac:dyDescent="0.2">
      <c r="A1019" s="86">
        <v>804274</v>
      </c>
      <c r="B1019" s="87" t="s">
        <v>1169</v>
      </c>
      <c r="C1019" s="87" t="s">
        <v>151</v>
      </c>
      <c r="D1019" s="88">
        <v>4135.07</v>
      </c>
    </row>
    <row r="1020" spans="1:4" x14ac:dyDescent="0.2">
      <c r="A1020" s="86">
        <v>804061</v>
      </c>
      <c r="B1020" s="87" t="s">
        <v>1170</v>
      </c>
      <c r="C1020" s="87" t="s">
        <v>151</v>
      </c>
      <c r="D1020" s="88">
        <v>344.3</v>
      </c>
    </row>
    <row r="1021" spans="1:4" x14ac:dyDescent="0.2">
      <c r="A1021" s="86">
        <v>804060</v>
      </c>
      <c r="B1021" s="87" t="s">
        <v>1171</v>
      </c>
      <c r="C1021" s="87" t="s">
        <v>151</v>
      </c>
      <c r="D1021" s="88">
        <v>289.81</v>
      </c>
    </row>
    <row r="1022" spans="1:4" x14ac:dyDescent="0.2">
      <c r="A1022" s="86">
        <v>804065</v>
      </c>
      <c r="B1022" s="87" t="s">
        <v>1172</v>
      </c>
      <c r="C1022" s="87" t="s">
        <v>151</v>
      </c>
      <c r="D1022" s="88">
        <v>345.65</v>
      </c>
    </row>
    <row r="1023" spans="1:4" x14ac:dyDescent="0.2">
      <c r="A1023" s="86">
        <v>804064</v>
      </c>
      <c r="B1023" s="87" t="s">
        <v>1173</v>
      </c>
      <c r="C1023" s="87" t="s">
        <v>151</v>
      </c>
      <c r="D1023" s="88">
        <v>291.16000000000003</v>
      </c>
    </row>
    <row r="1024" spans="1:4" x14ac:dyDescent="0.2">
      <c r="A1024" s="86">
        <v>804067</v>
      </c>
      <c r="B1024" s="87" t="s">
        <v>1174</v>
      </c>
      <c r="C1024" s="87" t="s">
        <v>151</v>
      </c>
      <c r="D1024" s="88">
        <v>346.99</v>
      </c>
    </row>
    <row r="1025" spans="1:4" x14ac:dyDescent="0.2">
      <c r="A1025" s="86">
        <v>804066</v>
      </c>
      <c r="B1025" s="87" t="s">
        <v>1175</v>
      </c>
      <c r="C1025" s="87" t="s">
        <v>151</v>
      </c>
      <c r="D1025" s="88">
        <v>292.51</v>
      </c>
    </row>
    <row r="1026" spans="1:4" x14ac:dyDescent="0.2">
      <c r="A1026" s="86">
        <v>804069</v>
      </c>
      <c r="B1026" s="87" t="s">
        <v>1176</v>
      </c>
      <c r="C1026" s="87" t="s">
        <v>151</v>
      </c>
      <c r="D1026" s="88">
        <v>349.46</v>
      </c>
    </row>
    <row r="1027" spans="1:4" x14ac:dyDescent="0.2">
      <c r="A1027" s="86">
        <v>804068</v>
      </c>
      <c r="B1027" s="87" t="s">
        <v>1177</v>
      </c>
      <c r="C1027" s="87" t="s">
        <v>151</v>
      </c>
      <c r="D1027" s="88">
        <v>294.83999999999997</v>
      </c>
    </row>
    <row r="1028" spans="1:4" x14ac:dyDescent="0.2">
      <c r="A1028" s="86">
        <v>804071</v>
      </c>
      <c r="B1028" s="87" t="s">
        <v>1178</v>
      </c>
      <c r="C1028" s="87" t="s">
        <v>151</v>
      </c>
      <c r="D1028" s="88">
        <v>352.82</v>
      </c>
    </row>
    <row r="1029" spans="1:4" x14ac:dyDescent="0.2">
      <c r="A1029" s="86">
        <v>804070</v>
      </c>
      <c r="B1029" s="87" t="s">
        <v>1179</v>
      </c>
      <c r="C1029" s="87" t="s">
        <v>151</v>
      </c>
      <c r="D1029" s="88">
        <v>298.20999999999998</v>
      </c>
    </row>
    <row r="1030" spans="1:4" x14ac:dyDescent="0.2">
      <c r="A1030" s="86">
        <v>804073</v>
      </c>
      <c r="B1030" s="87" t="s">
        <v>1180</v>
      </c>
      <c r="C1030" s="87" t="s">
        <v>151</v>
      </c>
      <c r="D1030" s="88">
        <v>357.31</v>
      </c>
    </row>
    <row r="1031" spans="1:4" x14ac:dyDescent="0.2">
      <c r="A1031" s="86">
        <v>804072</v>
      </c>
      <c r="B1031" s="87" t="s">
        <v>1181</v>
      </c>
      <c r="C1031" s="87" t="s">
        <v>151</v>
      </c>
      <c r="D1031" s="88">
        <v>302.56</v>
      </c>
    </row>
    <row r="1032" spans="1:4" x14ac:dyDescent="0.2">
      <c r="A1032" s="86">
        <v>804075</v>
      </c>
      <c r="B1032" s="87" t="s">
        <v>1182</v>
      </c>
      <c r="C1032" s="87" t="s">
        <v>151</v>
      </c>
      <c r="D1032" s="88">
        <v>363.36</v>
      </c>
    </row>
    <row r="1033" spans="1:4" x14ac:dyDescent="0.2">
      <c r="A1033" s="86">
        <v>804074</v>
      </c>
      <c r="B1033" s="87" t="s">
        <v>1183</v>
      </c>
      <c r="C1033" s="87" t="s">
        <v>151</v>
      </c>
      <c r="D1033" s="88">
        <v>308.62</v>
      </c>
    </row>
    <row r="1034" spans="1:4" x14ac:dyDescent="0.2">
      <c r="A1034" s="86">
        <v>804077</v>
      </c>
      <c r="B1034" s="87" t="s">
        <v>1184</v>
      </c>
      <c r="C1034" s="87" t="s">
        <v>151</v>
      </c>
      <c r="D1034" s="88">
        <v>371.21</v>
      </c>
    </row>
    <row r="1035" spans="1:4" x14ac:dyDescent="0.2">
      <c r="A1035" s="86">
        <v>804076</v>
      </c>
      <c r="B1035" s="87" t="s">
        <v>1185</v>
      </c>
      <c r="C1035" s="87" t="s">
        <v>151</v>
      </c>
      <c r="D1035" s="88">
        <v>316.33999999999997</v>
      </c>
    </row>
    <row r="1036" spans="1:4" x14ac:dyDescent="0.2">
      <c r="A1036" s="86">
        <v>804079</v>
      </c>
      <c r="B1036" s="87" t="s">
        <v>1186</v>
      </c>
      <c r="C1036" s="87" t="s">
        <v>151</v>
      </c>
      <c r="D1036" s="88">
        <v>383.1</v>
      </c>
    </row>
    <row r="1037" spans="1:4" x14ac:dyDescent="0.2">
      <c r="A1037" s="86">
        <v>804078</v>
      </c>
      <c r="B1037" s="87" t="s">
        <v>1187</v>
      </c>
      <c r="C1037" s="87" t="s">
        <v>151</v>
      </c>
      <c r="D1037" s="88">
        <v>328.1</v>
      </c>
    </row>
    <row r="1038" spans="1:4" x14ac:dyDescent="0.2">
      <c r="A1038" s="86">
        <v>804063</v>
      </c>
      <c r="B1038" s="87" t="s">
        <v>1188</v>
      </c>
      <c r="C1038" s="87" t="s">
        <v>151</v>
      </c>
      <c r="D1038" s="88">
        <v>344.97</v>
      </c>
    </row>
    <row r="1039" spans="1:4" x14ac:dyDescent="0.2">
      <c r="A1039" s="86">
        <v>804062</v>
      </c>
      <c r="B1039" s="87" t="s">
        <v>1189</v>
      </c>
      <c r="C1039" s="87" t="s">
        <v>151</v>
      </c>
      <c r="D1039" s="88">
        <v>290.49</v>
      </c>
    </row>
    <row r="1040" spans="1:4" x14ac:dyDescent="0.2">
      <c r="A1040" s="86">
        <v>804377</v>
      </c>
      <c r="B1040" s="87" t="s">
        <v>1190</v>
      </c>
      <c r="C1040" s="87" t="s">
        <v>151</v>
      </c>
      <c r="D1040" s="88">
        <v>1019.75</v>
      </c>
    </row>
    <row r="1041" spans="1:4" x14ac:dyDescent="0.2">
      <c r="A1041" s="86">
        <v>804081</v>
      </c>
      <c r="B1041" s="87" t="s">
        <v>1191</v>
      </c>
      <c r="C1041" s="87" t="s">
        <v>151</v>
      </c>
      <c r="D1041" s="88">
        <v>699.7</v>
      </c>
    </row>
    <row r="1042" spans="1:4" x14ac:dyDescent="0.2">
      <c r="A1042" s="86">
        <v>804376</v>
      </c>
      <c r="B1042" s="87" t="s">
        <v>1192</v>
      </c>
      <c r="C1042" s="87" t="s">
        <v>151</v>
      </c>
      <c r="D1042" s="88">
        <v>871.23</v>
      </c>
    </row>
    <row r="1043" spans="1:4" x14ac:dyDescent="0.2">
      <c r="A1043" s="86">
        <v>804080</v>
      </c>
      <c r="B1043" s="87" t="s">
        <v>1193</v>
      </c>
      <c r="C1043" s="87" t="s">
        <v>151</v>
      </c>
      <c r="D1043" s="88">
        <v>579.65</v>
      </c>
    </row>
    <row r="1044" spans="1:4" x14ac:dyDescent="0.2">
      <c r="A1044" s="86">
        <v>804085</v>
      </c>
      <c r="B1044" s="87" t="s">
        <v>1194</v>
      </c>
      <c r="C1044" s="87" t="s">
        <v>151</v>
      </c>
      <c r="D1044" s="88">
        <v>702.17</v>
      </c>
    </row>
    <row r="1045" spans="1:4" x14ac:dyDescent="0.2">
      <c r="A1045" s="86">
        <v>804084</v>
      </c>
      <c r="B1045" s="87" t="s">
        <v>1195</v>
      </c>
      <c r="C1045" s="87" t="s">
        <v>151</v>
      </c>
      <c r="D1045" s="88">
        <v>581.99</v>
      </c>
    </row>
    <row r="1046" spans="1:4" x14ac:dyDescent="0.2">
      <c r="A1046" s="86">
        <v>804379</v>
      </c>
      <c r="B1046" s="87" t="s">
        <v>1196</v>
      </c>
      <c r="C1046" s="87" t="s">
        <v>151</v>
      </c>
      <c r="D1046" s="88">
        <v>872.06</v>
      </c>
    </row>
    <row r="1047" spans="1:4" x14ac:dyDescent="0.2">
      <c r="A1047" s="86">
        <v>804087</v>
      </c>
      <c r="B1047" s="87" t="s">
        <v>1197</v>
      </c>
      <c r="C1047" s="87" t="s">
        <v>151</v>
      </c>
      <c r="D1047" s="88">
        <v>704.86</v>
      </c>
    </row>
    <row r="1048" spans="1:4" x14ac:dyDescent="0.2">
      <c r="A1048" s="86">
        <v>804378</v>
      </c>
      <c r="B1048" s="87" t="s">
        <v>1198</v>
      </c>
      <c r="C1048" s="87" t="s">
        <v>151</v>
      </c>
      <c r="D1048" s="88">
        <v>715.17</v>
      </c>
    </row>
    <row r="1049" spans="1:4" x14ac:dyDescent="0.2">
      <c r="A1049" s="86">
        <v>804086</v>
      </c>
      <c r="B1049" s="87" t="s">
        <v>1199</v>
      </c>
      <c r="C1049" s="87" t="s">
        <v>151</v>
      </c>
      <c r="D1049" s="88">
        <v>584.67999999999995</v>
      </c>
    </row>
    <row r="1050" spans="1:4" x14ac:dyDescent="0.2">
      <c r="A1050" s="86">
        <v>804089</v>
      </c>
      <c r="B1050" s="87" t="s">
        <v>1200</v>
      </c>
      <c r="C1050" s="87" t="s">
        <v>151</v>
      </c>
      <c r="D1050" s="88">
        <v>709.35</v>
      </c>
    </row>
    <row r="1051" spans="1:4" x14ac:dyDescent="0.2">
      <c r="A1051" s="86">
        <v>804088</v>
      </c>
      <c r="B1051" s="87" t="s">
        <v>1201</v>
      </c>
      <c r="C1051" s="87" t="s">
        <v>151</v>
      </c>
      <c r="D1051" s="88">
        <v>589.04</v>
      </c>
    </row>
    <row r="1052" spans="1:4" x14ac:dyDescent="0.2">
      <c r="A1052" s="86">
        <v>804091</v>
      </c>
      <c r="B1052" s="87" t="s">
        <v>1202</v>
      </c>
      <c r="C1052" s="87" t="s">
        <v>151</v>
      </c>
      <c r="D1052" s="88">
        <v>715.18</v>
      </c>
    </row>
    <row r="1053" spans="1:4" x14ac:dyDescent="0.2">
      <c r="A1053" s="86">
        <v>804090</v>
      </c>
      <c r="B1053" s="87" t="s">
        <v>1203</v>
      </c>
      <c r="C1053" s="87" t="s">
        <v>151</v>
      </c>
      <c r="D1053" s="88">
        <v>594.74</v>
      </c>
    </row>
    <row r="1054" spans="1:4" x14ac:dyDescent="0.2">
      <c r="A1054" s="86">
        <v>804381</v>
      </c>
      <c r="B1054" s="87" t="s">
        <v>1204</v>
      </c>
      <c r="C1054" s="87" t="s">
        <v>151</v>
      </c>
      <c r="D1054" s="88">
        <v>1206.5999999999999</v>
      </c>
    </row>
    <row r="1055" spans="1:4" x14ac:dyDescent="0.2">
      <c r="A1055" s="86">
        <v>804093</v>
      </c>
      <c r="B1055" s="87" t="s">
        <v>1205</v>
      </c>
      <c r="C1055" s="87" t="s">
        <v>151</v>
      </c>
      <c r="D1055" s="88">
        <v>723.48</v>
      </c>
    </row>
    <row r="1056" spans="1:4" x14ac:dyDescent="0.2">
      <c r="A1056" s="86">
        <v>804380</v>
      </c>
      <c r="B1056" s="87" t="s">
        <v>1206</v>
      </c>
      <c r="C1056" s="87" t="s">
        <v>151</v>
      </c>
      <c r="D1056" s="88">
        <v>1028.8499999999999</v>
      </c>
    </row>
    <row r="1057" spans="1:4" x14ac:dyDescent="0.2">
      <c r="A1057" s="86">
        <v>804092</v>
      </c>
      <c r="B1057" s="87" t="s">
        <v>1207</v>
      </c>
      <c r="C1057" s="87" t="s">
        <v>151</v>
      </c>
      <c r="D1057" s="88">
        <v>602.78</v>
      </c>
    </row>
    <row r="1058" spans="1:4" x14ac:dyDescent="0.2">
      <c r="A1058" s="86">
        <v>804095</v>
      </c>
      <c r="B1058" s="87" t="s">
        <v>1208</v>
      </c>
      <c r="C1058" s="87" t="s">
        <v>151</v>
      </c>
      <c r="D1058" s="88">
        <v>734.69</v>
      </c>
    </row>
    <row r="1059" spans="1:4" x14ac:dyDescent="0.2">
      <c r="A1059" s="86">
        <v>804094</v>
      </c>
      <c r="B1059" s="87" t="s">
        <v>1209</v>
      </c>
      <c r="C1059" s="87" t="s">
        <v>151</v>
      </c>
      <c r="D1059" s="88">
        <v>613.87</v>
      </c>
    </row>
    <row r="1060" spans="1:4" x14ac:dyDescent="0.2">
      <c r="A1060" s="86">
        <v>804097</v>
      </c>
      <c r="B1060" s="87" t="s">
        <v>1210</v>
      </c>
      <c r="C1060" s="87" t="s">
        <v>151</v>
      </c>
      <c r="D1060" s="88">
        <v>749.04</v>
      </c>
    </row>
    <row r="1061" spans="1:4" x14ac:dyDescent="0.2">
      <c r="A1061" s="86">
        <v>804096</v>
      </c>
      <c r="B1061" s="87" t="s">
        <v>1211</v>
      </c>
      <c r="C1061" s="87" t="s">
        <v>151</v>
      </c>
      <c r="D1061" s="88">
        <v>627.96</v>
      </c>
    </row>
    <row r="1062" spans="1:4" x14ac:dyDescent="0.2">
      <c r="A1062" s="86">
        <v>804383</v>
      </c>
      <c r="B1062" s="87" t="s">
        <v>1212</v>
      </c>
      <c r="C1062" s="87" t="s">
        <v>151</v>
      </c>
      <c r="D1062" s="88">
        <v>1492.95</v>
      </c>
    </row>
    <row r="1063" spans="1:4" x14ac:dyDescent="0.2">
      <c r="A1063" s="86">
        <v>804099</v>
      </c>
      <c r="B1063" s="87" t="s">
        <v>1213</v>
      </c>
      <c r="C1063" s="87" t="s">
        <v>151</v>
      </c>
      <c r="D1063" s="88">
        <v>769.45</v>
      </c>
    </row>
    <row r="1064" spans="1:4" x14ac:dyDescent="0.2">
      <c r="A1064" s="86">
        <v>804382</v>
      </c>
      <c r="B1064" s="87" t="s">
        <v>1214</v>
      </c>
      <c r="C1064" s="87" t="s">
        <v>151</v>
      </c>
      <c r="D1064" s="88">
        <v>1271.1400000000001</v>
      </c>
    </row>
    <row r="1065" spans="1:4" x14ac:dyDescent="0.2">
      <c r="A1065" s="86">
        <v>804098</v>
      </c>
      <c r="B1065" s="87" t="s">
        <v>1215</v>
      </c>
      <c r="C1065" s="87" t="s">
        <v>151</v>
      </c>
      <c r="D1065" s="88">
        <v>648.11</v>
      </c>
    </row>
    <row r="1066" spans="1:4" x14ac:dyDescent="0.2">
      <c r="A1066" s="86">
        <v>804083</v>
      </c>
      <c r="B1066" s="87" t="s">
        <v>1216</v>
      </c>
      <c r="C1066" s="87" t="s">
        <v>151</v>
      </c>
      <c r="D1066" s="88">
        <v>700.37</v>
      </c>
    </row>
    <row r="1067" spans="1:4" x14ac:dyDescent="0.2">
      <c r="A1067" s="86">
        <v>804082</v>
      </c>
      <c r="B1067" s="87" t="s">
        <v>1217</v>
      </c>
      <c r="C1067" s="87" t="s">
        <v>151</v>
      </c>
      <c r="D1067" s="88">
        <v>580.32000000000005</v>
      </c>
    </row>
    <row r="1068" spans="1:4" x14ac:dyDescent="0.2">
      <c r="A1068" s="86">
        <v>804385</v>
      </c>
      <c r="B1068" s="87" t="s">
        <v>1218</v>
      </c>
      <c r="C1068" s="87" t="s">
        <v>151</v>
      </c>
      <c r="D1068" s="88">
        <v>1713.91</v>
      </c>
    </row>
    <row r="1069" spans="1:4" x14ac:dyDescent="0.2">
      <c r="A1069" s="86">
        <v>804101</v>
      </c>
      <c r="B1069" s="87" t="s">
        <v>1219</v>
      </c>
      <c r="C1069" s="87" t="s">
        <v>151</v>
      </c>
      <c r="D1069" s="88">
        <v>1187.6300000000001</v>
      </c>
    </row>
    <row r="1070" spans="1:4" x14ac:dyDescent="0.2">
      <c r="A1070" s="86">
        <v>804384</v>
      </c>
      <c r="B1070" s="87" t="s">
        <v>1220</v>
      </c>
      <c r="C1070" s="87" t="s">
        <v>151</v>
      </c>
      <c r="D1070" s="88">
        <v>1438.26</v>
      </c>
    </row>
    <row r="1071" spans="1:4" x14ac:dyDescent="0.2">
      <c r="A1071" s="86">
        <v>804100</v>
      </c>
      <c r="B1071" s="87" t="s">
        <v>1221</v>
      </c>
      <c r="C1071" s="87" t="s">
        <v>151</v>
      </c>
      <c r="D1071" s="88">
        <v>979.09</v>
      </c>
    </row>
    <row r="1072" spans="1:4" x14ac:dyDescent="0.2">
      <c r="A1072" s="86">
        <v>804105</v>
      </c>
      <c r="B1072" s="87" t="s">
        <v>1222</v>
      </c>
      <c r="C1072" s="87" t="s">
        <v>151</v>
      </c>
      <c r="D1072" s="88">
        <v>1191.45</v>
      </c>
    </row>
    <row r="1073" spans="1:4" x14ac:dyDescent="0.2">
      <c r="A1073" s="86">
        <v>804104</v>
      </c>
      <c r="B1073" s="87" t="s">
        <v>1223</v>
      </c>
      <c r="C1073" s="87" t="s">
        <v>151</v>
      </c>
      <c r="D1073" s="88">
        <v>982.77</v>
      </c>
    </row>
    <row r="1074" spans="1:4" x14ac:dyDescent="0.2">
      <c r="A1074" s="86">
        <v>804387</v>
      </c>
      <c r="B1074" s="87" t="s">
        <v>1224</v>
      </c>
      <c r="C1074" s="87" t="s">
        <v>151</v>
      </c>
      <c r="D1074" s="88">
        <v>1806.46</v>
      </c>
    </row>
    <row r="1075" spans="1:4" x14ac:dyDescent="0.2">
      <c r="A1075" s="86">
        <v>804107</v>
      </c>
      <c r="B1075" s="87" t="s">
        <v>1225</v>
      </c>
      <c r="C1075" s="87" t="s">
        <v>151</v>
      </c>
      <c r="D1075" s="88">
        <v>1196.5999999999999</v>
      </c>
    </row>
    <row r="1076" spans="1:4" x14ac:dyDescent="0.2">
      <c r="A1076" s="86">
        <v>804386</v>
      </c>
      <c r="B1076" s="87" t="s">
        <v>1226</v>
      </c>
      <c r="C1076" s="87" t="s">
        <v>151</v>
      </c>
      <c r="D1076" s="88">
        <v>1515.09</v>
      </c>
    </row>
    <row r="1077" spans="1:4" x14ac:dyDescent="0.2">
      <c r="A1077" s="86">
        <v>804106</v>
      </c>
      <c r="B1077" s="87" t="s">
        <v>1227</v>
      </c>
      <c r="C1077" s="87" t="s">
        <v>151</v>
      </c>
      <c r="D1077" s="88">
        <v>987.8</v>
      </c>
    </row>
    <row r="1078" spans="1:4" x14ac:dyDescent="0.2">
      <c r="A1078" s="86">
        <v>804109</v>
      </c>
      <c r="B1078" s="87" t="s">
        <v>1228</v>
      </c>
      <c r="C1078" s="87" t="s">
        <v>151</v>
      </c>
      <c r="D1078" s="88">
        <v>1204.45</v>
      </c>
    </row>
    <row r="1079" spans="1:4" x14ac:dyDescent="0.2">
      <c r="A1079" s="86">
        <v>804108</v>
      </c>
      <c r="B1079" s="87" t="s">
        <v>1229</v>
      </c>
      <c r="C1079" s="87" t="s">
        <v>151</v>
      </c>
      <c r="D1079" s="88">
        <v>995.52</v>
      </c>
    </row>
    <row r="1080" spans="1:4" x14ac:dyDescent="0.2">
      <c r="A1080" s="86">
        <v>804111</v>
      </c>
      <c r="B1080" s="87" t="s">
        <v>1230</v>
      </c>
      <c r="C1080" s="87" t="s">
        <v>151</v>
      </c>
      <c r="D1080" s="88">
        <v>1214.77</v>
      </c>
    </row>
    <row r="1081" spans="1:4" x14ac:dyDescent="0.2">
      <c r="A1081" s="86">
        <v>804110</v>
      </c>
      <c r="B1081" s="87" t="s">
        <v>1231</v>
      </c>
      <c r="C1081" s="87" t="s">
        <v>151</v>
      </c>
      <c r="D1081" s="88">
        <v>1005.58</v>
      </c>
    </row>
    <row r="1082" spans="1:4" x14ac:dyDescent="0.2">
      <c r="A1082" s="86">
        <v>804389</v>
      </c>
      <c r="B1082" s="87" t="s">
        <v>1232</v>
      </c>
      <c r="C1082" s="87" t="s">
        <v>151</v>
      </c>
      <c r="D1082" s="88">
        <v>2018.49</v>
      </c>
    </row>
    <row r="1083" spans="1:4" x14ac:dyDescent="0.2">
      <c r="A1083" s="86">
        <v>804113</v>
      </c>
      <c r="B1083" s="87" t="s">
        <v>1233</v>
      </c>
      <c r="C1083" s="87" t="s">
        <v>151</v>
      </c>
      <c r="D1083" s="88">
        <v>1228.9000000000001</v>
      </c>
    </row>
    <row r="1084" spans="1:4" x14ac:dyDescent="0.2">
      <c r="A1084" s="86">
        <v>804388</v>
      </c>
      <c r="B1084" s="87" t="s">
        <v>1234</v>
      </c>
      <c r="C1084" s="87" t="s">
        <v>151</v>
      </c>
      <c r="D1084" s="88">
        <v>1691.45</v>
      </c>
    </row>
    <row r="1085" spans="1:4" x14ac:dyDescent="0.2">
      <c r="A1085" s="86">
        <v>804112</v>
      </c>
      <c r="B1085" s="87" t="s">
        <v>1235</v>
      </c>
      <c r="C1085" s="87" t="s">
        <v>151</v>
      </c>
      <c r="D1085" s="88">
        <v>1019.33</v>
      </c>
    </row>
    <row r="1086" spans="1:4" x14ac:dyDescent="0.2">
      <c r="A1086" s="86">
        <v>804115</v>
      </c>
      <c r="B1086" s="87" t="s">
        <v>1236</v>
      </c>
      <c r="C1086" s="87" t="s">
        <v>151</v>
      </c>
      <c r="D1086" s="88">
        <v>1248.4100000000001</v>
      </c>
    </row>
    <row r="1087" spans="1:4" x14ac:dyDescent="0.2">
      <c r="A1087" s="86">
        <v>804114</v>
      </c>
      <c r="B1087" s="87" t="s">
        <v>1237</v>
      </c>
      <c r="C1087" s="87" t="s">
        <v>151</v>
      </c>
      <c r="D1087" s="88">
        <v>1038.45</v>
      </c>
    </row>
    <row r="1088" spans="1:4" x14ac:dyDescent="0.2">
      <c r="A1088" s="86">
        <v>804117</v>
      </c>
      <c r="B1088" s="87" t="s">
        <v>1238</v>
      </c>
      <c r="C1088" s="87" t="s">
        <v>151</v>
      </c>
      <c r="D1088" s="88">
        <v>1273.98</v>
      </c>
    </row>
    <row r="1089" spans="1:4" x14ac:dyDescent="0.2">
      <c r="A1089" s="86">
        <v>804116</v>
      </c>
      <c r="B1089" s="87" t="s">
        <v>1239</v>
      </c>
      <c r="C1089" s="87" t="s">
        <v>151</v>
      </c>
      <c r="D1089" s="88">
        <v>1063.6300000000001</v>
      </c>
    </row>
    <row r="1090" spans="1:4" x14ac:dyDescent="0.2">
      <c r="A1090" s="86">
        <v>804391</v>
      </c>
      <c r="B1090" s="87" t="s">
        <v>1240</v>
      </c>
      <c r="C1090" s="87" t="s">
        <v>151</v>
      </c>
      <c r="D1090" s="88">
        <v>2508.17</v>
      </c>
    </row>
    <row r="1091" spans="1:4" x14ac:dyDescent="0.2">
      <c r="A1091" s="86">
        <v>804119</v>
      </c>
      <c r="B1091" s="87" t="s">
        <v>1241</v>
      </c>
      <c r="C1091" s="87" t="s">
        <v>151</v>
      </c>
      <c r="D1091" s="88">
        <v>1308.96</v>
      </c>
    </row>
    <row r="1092" spans="1:4" x14ac:dyDescent="0.2">
      <c r="A1092" s="86">
        <v>804390</v>
      </c>
      <c r="B1092" s="87" t="s">
        <v>1242</v>
      </c>
      <c r="C1092" s="87" t="s">
        <v>151</v>
      </c>
      <c r="D1092" s="88">
        <v>2097.52</v>
      </c>
    </row>
    <row r="1093" spans="1:4" x14ac:dyDescent="0.2">
      <c r="A1093" s="86">
        <v>804118</v>
      </c>
      <c r="B1093" s="87" t="s">
        <v>1243</v>
      </c>
      <c r="C1093" s="87" t="s">
        <v>151</v>
      </c>
      <c r="D1093" s="88">
        <v>1098.23</v>
      </c>
    </row>
    <row r="1094" spans="1:4" x14ac:dyDescent="0.2">
      <c r="A1094" s="86">
        <v>804103</v>
      </c>
      <c r="B1094" s="87" t="s">
        <v>1244</v>
      </c>
      <c r="C1094" s="87" t="s">
        <v>151</v>
      </c>
      <c r="D1094" s="88">
        <v>1188.98</v>
      </c>
    </row>
    <row r="1095" spans="1:4" x14ac:dyDescent="0.2">
      <c r="A1095" s="86">
        <v>804102</v>
      </c>
      <c r="B1095" s="87" t="s">
        <v>1245</v>
      </c>
      <c r="C1095" s="87" t="s">
        <v>151</v>
      </c>
      <c r="D1095" s="88">
        <v>980.43</v>
      </c>
    </row>
    <row r="1096" spans="1:4" x14ac:dyDescent="0.2">
      <c r="A1096" s="86">
        <v>804393</v>
      </c>
      <c r="B1096" s="87" t="s">
        <v>1246</v>
      </c>
      <c r="C1096" s="87" t="s">
        <v>151</v>
      </c>
      <c r="D1096" s="88">
        <v>2659.12</v>
      </c>
    </row>
    <row r="1097" spans="1:4" x14ac:dyDescent="0.2">
      <c r="A1097" s="86">
        <v>804121</v>
      </c>
      <c r="B1097" s="87" t="s">
        <v>1247</v>
      </c>
      <c r="C1097" s="87" t="s">
        <v>151</v>
      </c>
      <c r="D1097" s="88">
        <v>1781.9</v>
      </c>
    </row>
    <row r="1098" spans="1:4" x14ac:dyDescent="0.2">
      <c r="A1098" s="86">
        <v>804392</v>
      </c>
      <c r="B1098" s="87" t="s">
        <v>1248</v>
      </c>
      <c r="C1098" s="87" t="s">
        <v>151</v>
      </c>
      <c r="D1098" s="88">
        <v>2199.66</v>
      </c>
    </row>
    <row r="1099" spans="1:4" x14ac:dyDescent="0.2">
      <c r="A1099" s="86">
        <v>804120</v>
      </c>
      <c r="B1099" s="87" t="s">
        <v>1249</v>
      </c>
      <c r="C1099" s="87" t="s">
        <v>151</v>
      </c>
      <c r="D1099" s="88">
        <v>1458.07</v>
      </c>
    </row>
    <row r="1100" spans="1:4" x14ac:dyDescent="0.2">
      <c r="A1100" s="86">
        <v>804125</v>
      </c>
      <c r="B1100" s="87" t="s">
        <v>1250</v>
      </c>
      <c r="C1100" s="87" t="s">
        <v>151</v>
      </c>
      <c r="D1100" s="88">
        <v>1787.05</v>
      </c>
    </row>
    <row r="1101" spans="1:4" x14ac:dyDescent="0.2">
      <c r="A1101" s="86">
        <v>804124</v>
      </c>
      <c r="B1101" s="87" t="s">
        <v>1251</v>
      </c>
      <c r="C1101" s="87" t="s">
        <v>151</v>
      </c>
      <c r="D1101" s="88">
        <v>1463.1</v>
      </c>
    </row>
    <row r="1102" spans="1:4" x14ac:dyDescent="0.2">
      <c r="A1102" s="86">
        <v>804395</v>
      </c>
      <c r="B1102" s="87" t="s">
        <v>1252</v>
      </c>
      <c r="C1102" s="87" t="s">
        <v>151</v>
      </c>
      <c r="D1102" s="88">
        <v>2793.69</v>
      </c>
    </row>
    <row r="1103" spans="1:4" x14ac:dyDescent="0.2">
      <c r="A1103" s="86">
        <v>804127</v>
      </c>
      <c r="B1103" s="87" t="s">
        <v>1253</v>
      </c>
      <c r="C1103" s="87" t="s">
        <v>151</v>
      </c>
      <c r="D1103" s="88">
        <v>1794.68</v>
      </c>
    </row>
    <row r="1104" spans="1:4" x14ac:dyDescent="0.2">
      <c r="A1104" s="86">
        <v>804394</v>
      </c>
      <c r="B1104" s="87" t="s">
        <v>1254</v>
      </c>
      <c r="C1104" s="87" t="s">
        <v>151</v>
      </c>
      <c r="D1104" s="88">
        <v>2309.75</v>
      </c>
    </row>
    <row r="1105" spans="1:4" x14ac:dyDescent="0.2">
      <c r="A1105" s="86">
        <v>804126</v>
      </c>
      <c r="B1105" s="87" t="s">
        <v>1255</v>
      </c>
      <c r="C1105" s="87" t="s">
        <v>151</v>
      </c>
      <c r="D1105" s="88">
        <v>1470.47</v>
      </c>
    </row>
    <row r="1106" spans="1:4" x14ac:dyDescent="0.2">
      <c r="A1106" s="86">
        <v>804129</v>
      </c>
      <c r="B1106" s="87" t="s">
        <v>1256</v>
      </c>
      <c r="C1106" s="87" t="s">
        <v>151</v>
      </c>
      <c r="D1106" s="88">
        <v>1805.45</v>
      </c>
    </row>
    <row r="1107" spans="1:4" x14ac:dyDescent="0.2">
      <c r="A1107" s="86">
        <v>804128</v>
      </c>
      <c r="B1107" s="87" t="s">
        <v>1257</v>
      </c>
      <c r="C1107" s="87" t="s">
        <v>151</v>
      </c>
      <c r="D1107" s="88">
        <v>1480.85</v>
      </c>
    </row>
    <row r="1108" spans="1:4" x14ac:dyDescent="0.2">
      <c r="A1108" s="86">
        <v>804131</v>
      </c>
      <c r="B1108" s="87" t="s">
        <v>1258</v>
      </c>
      <c r="C1108" s="87" t="s">
        <v>151</v>
      </c>
      <c r="D1108" s="88">
        <v>1820.25</v>
      </c>
    </row>
    <row r="1109" spans="1:4" x14ac:dyDescent="0.2">
      <c r="A1109" s="86">
        <v>804130</v>
      </c>
      <c r="B1109" s="87" t="s">
        <v>1259</v>
      </c>
      <c r="C1109" s="87" t="s">
        <v>151</v>
      </c>
      <c r="D1109" s="88">
        <v>1495.26</v>
      </c>
    </row>
    <row r="1110" spans="1:4" x14ac:dyDescent="0.2">
      <c r="A1110" s="86">
        <v>804397</v>
      </c>
      <c r="B1110" s="87" t="s">
        <v>1260</v>
      </c>
      <c r="C1110" s="87" t="s">
        <v>151</v>
      </c>
      <c r="D1110" s="88">
        <v>3114.92</v>
      </c>
    </row>
    <row r="1111" spans="1:4" x14ac:dyDescent="0.2">
      <c r="A1111" s="86">
        <v>804133</v>
      </c>
      <c r="B1111" s="87" t="s">
        <v>1261</v>
      </c>
      <c r="C1111" s="87" t="s">
        <v>151</v>
      </c>
      <c r="D1111" s="88">
        <v>1840.89</v>
      </c>
    </row>
    <row r="1112" spans="1:4" x14ac:dyDescent="0.2">
      <c r="A1112" s="86">
        <v>804396</v>
      </c>
      <c r="B1112" s="87" t="s">
        <v>1262</v>
      </c>
      <c r="C1112" s="87" t="s">
        <v>151</v>
      </c>
      <c r="D1112" s="88">
        <v>2573.2800000000002</v>
      </c>
    </row>
    <row r="1113" spans="1:4" x14ac:dyDescent="0.2">
      <c r="A1113" s="86">
        <v>804132</v>
      </c>
      <c r="B1113" s="87" t="s">
        <v>1263</v>
      </c>
      <c r="C1113" s="87" t="s">
        <v>151</v>
      </c>
      <c r="D1113" s="88">
        <v>1515.38</v>
      </c>
    </row>
    <row r="1114" spans="1:4" x14ac:dyDescent="0.2">
      <c r="A1114" s="86">
        <v>804135</v>
      </c>
      <c r="B1114" s="87" t="s">
        <v>1264</v>
      </c>
      <c r="C1114" s="87" t="s">
        <v>151</v>
      </c>
      <c r="D1114" s="88">
        <v>1867.57</v>
      </c>
    </row>
    <row r="1115" spans="1:4" x14ac:dyDescent="0.2">
      <c r="A1115" s="86">
        <v>804134</v>
      </c>
      <c r="B1115" s="87" t="s">
        <v>1265</v>
      </c>
      <c r="C1115" s="87" t="s">
        <v>151</v>
      </c>
      <c r="D1115" s="88">
        <v>1541.56</v>
      </c>
    </row>
    <row r="1116" spans="1:4" x14ac:dyDescent="0.2">
      <c r="A1116" s="86">
        <v>804137</v>
      </c>
      <c r="B1116" s="87" t="s">
        <v>1266</v>
      </c>
      <c r="C1116" s="87" t="s">
        <v>151</v>
      </c>
      <c r="D1116" s="88">
        <v>1837.53</v>
      </c>
    </row>
    <row r="1117" spans="1:4" x14ac:dyDescent="0.2">
      <c r="A1117" s="86">
        <v>804136</v>
      </c>
      <c r="B1117" s="87" t="s">
        <v>1267</v>
      </c>
      <c r="C1117" s="87" t="s">
        <v>151</v>
      </c>
      <c r="D1117" s="88">
        <v>1510.87</v>
      </c>
    </row>
    <row r="1118" spans="1:4" x14ac:dyDescent="0.2">
      <c r="A1118" s="86">
        <v>804399</v>
      </c>
      <c r="B1118" s="87" t="s">
        <v>1268</v>
      </c>
      <c r="C1118" s="87" t="s">
        <v>151</v>
      </c>
      <c r="D1118" s="88">
        <v>3880.75</v>
      </c>
    </row>
    <row r="1119" spans="1:4" x14ac:dyDescent="0.2">
      <c r="A1119" s="86">
        <v>804139</v>
      </c>
      <c r="B1119" s="87" t="s">
        <v>1269</v>
      </c>
      <c r="C1119" s="87" t="s">
        <v>151</v>
      </c>
      <c r="D1119" s="88">
        <v>1955.26</v>
      </c>
    </row>
    <row r="1120" spans="1:4" x14ac:dyDescent="0.2">
      <c r="A1120" s="86">
        <v>804398</v>
      </c>
      <c r="B1120" s="87" t="s">
        <v>1270</v>
      </c>
      <c r="C1120" s="87" t="s">
        <v>151</v>
      </c>
      <c r="D1120" s="88">
        <v>3198.96</v>
      </c>
    </row>
    <row r="1121" spans="1:4" x14ac:dyDescent="0.2">
      <c r="A1121" s="86">
        <v>804138</v>
      </c>
      <c r="B1121" s="87" t="s">
        <v>1271</v>
      </c>
      <c r="C1121" s="87" t="s">
        <v>151</v>
      </c>
      <c r="D1121" s="88">
        <v>1627.83</v>
      </c>
    </row>
    <row r="1122" spans="1:4" x14ac:dyDescent="0.2">
      <c r="A1122" s="86">
        <v>804123</v>
      </c>
      <c r="B1122" s="87" t="s">
        <v>1272</v>
      </c>
      <c r="C1122" s="87" t="s">
        <v>151</v>
      </c>
      <c r="D1122" s="88">
        <v>1782.57</v>
      </c>
    </row>
    <row r="1123" spans="1:4" x14ac:dyDescent="0.2">
      <c r="A1123" s="86">
        <v>804122</v>
      </c>
      <c r="B1123" s="87" t="s">
        <v>1273</v>
      </c>
      <c r="C1123" s="87" t="s">
        <v>151</v>
      </c>
      <c r="D1123" s="88">
        <v>1458.74</v>
      </c>
    </row>
    <row r="1124" spans="1:4" x14ac:dyDescent="0.2">
      <c r="A1124" s="86">
        <v>804401</v>
      </c>
      <c r="B1124" s="87" t="s">
        <v>1274</v>
      </c>
      <c r="C1124" s="87" t="s">
        <v>151</v>
      </c>
      <c r="D1124" s="88">
        <v>3865.56</v>
      </c>
    </row>
    <row r="1125" spans="1:4" x14ac:dyDescent="0.2">
      <c r="A1125" s="86">
        <v>804141</v>
      </c>
      <c r="B1125" s="87" t="s">
        <v>1275</v>
      </c>
      <c r="C1125" s="87" t="s">
        <v>151</v>
      </c>
      <c r="D1125" s="88">
        <v>2484.54</v>
      </c>
    </row>
    <row r="1126" spans="1:4" x14ac:dyDescent="0.2">
      <c r="A1126" s="86">
        <v>804400</v>
      </c>
      <c r="B1126" s="87" t="s">
        <v>1276</v>
      </c>
      <c r="C1126" s="87" t="s">
        <v>151</v>
      </c>
      <c r="D1126" s="88">
        <v>3156.33</v>
      </c>
    </row>
    <row r="1127" spans="1:4" x14ac:dyDescent="0.2">
      <c r="A1127" s="86">
        <v>804140</v>
      </c>
      <c r="B1127" s="87" t="s">
        <v>1277</v>
      </c>
      <c r="C1127" s="87" t="s">
        <v>151</v>
      </c>
      <c r="D1127" s="88">
        <v>2015.93</v>
      </c>
    </row>
    <row r="1128" spans="1:4" x14ac:dyDescent="0.2">
      <c r="A1128" s="86">
        <v>804145</v>
      </c>
      <c r="B1128" s="87" t="s">
        <v>1278</v>
      </c>
      <c r="C1128" s="87" t="s">
        <v>151</v>
      </c>
      <c r="D1128" s="88">
        <v>2493.06</v>
      </c>
    </row>
    <row r="1129" spans="1:4" x14ac:dyDescent="0.2">
      <c r="A1129" s="86">
        <v>804144</v>
      </c>
      <c r="B1129" s="87" t="s">
        <v>1279</v>
      </c>
      <c r="C1129" s="87" t="s">
        <v>151</v>
      </c>
      <c r="D1129" s="88">
        <v>2023.94</v>
      </c>
    </row>
    <row r="1130" spans="1:4" x14ac:dyDescent="0.2">
      <c r="A1130" s="86">
        <v>804403</v>
      </c>
      <c r="B1130" s="87" t="s">
        <v>1280</v>
      </c>
      <c r="C1130" s="87" t="s">
        <v>151</v>
      </c>
      <c r="D1130" s="88">
        <v>4072.26</v>
      </c>
    </row>
    <row r="1131" spans="1:4" x14ac:dyDescent="0.2">
      <c r="A1131" s="86">
        <v>804147</v>
      </c>
      <c r="B1131" s="87" t="s">
        <v>1281</v>
      </c>
      <c r="C1131" s="87" t="s">
        <v>151</v>
      </c>
      <c r="D1131" s="88">
        <v>2503.61</v>
      </c>
    </row>
    <row r="1132" spans="1:4" x14ac:dyDescent="0.2">
      <c r="A1132" s="86">
        <v>804402</v>
      </c>
      <c r="B1132" s="87" t="s">
        <v>1282</v>
      </c>
      <c r="C1132" s="87" t="s">
        <v>151</v>
      </c>
      <c r="D1132" s="88">
        <v>3322.72</v>
      </c>
    </row>
    <row r="1133" spans="1:4" x14ac:dyDescent="0.2">
      <c r="A1133" s="86">
        <v>804146</v>
      </c>
      <c r="B1133" s="87" t="s">
        <v>1283</v>
      </c>
      <c r="C1133" s="87" t="s">
        <v>151</v>
      </c>
      <c r="D1133" s="88">
        <v>2033.97</v>
      </c>
    </row>
    <row r="1134" spans="1:4" x14ac:dyDescent="0.2">
      <c r="A1134" s="86">
        <v>804149</v>
      </c>
      <c r="B1134" s="87" t="s">
        <v>1284</v>
      </c>
      <c r="C1134" s="87" t="s">
        <v>151</v>
      </c>
      <c r="D1134" s="88">
        <v>2519.54</v>
      </c>
    </row>
    <row r="1135" spans="1:4" x14ac:dyDescent="0.2">
      <c r="A1135" s="86">
        <v>804148</v>
      </c>
      <c r="B1135" s="87" t="s">
        <v>1285</v>
      </c>
      <c r="C1135" s="87" t="s">
        <v>151</v>
      </c>
      <c r="D1135" s="88">
        <v>2049</v>
      </c>
    </row>
    <row r="1136" spans="1:4" x14ac:dyDescent="0.2">
      <c r="A1136" s="86">
        <v>804151</v>
      </c>
      <c r="B1136" s="87" t="s">
        <v>1286</v>
      </c>
      <c r="C1136" s="87" t="s">
        <v>151</v>
      </c>
      <c r="D1136" s="88">
        <v>2541.3000000000002</v>
      </c>
    </row>
    <row r="1137" spans="1:4" x14ac:dyDescent="0.2">
      <c r="A1137" s="86">
        <v>804150</v>
      </c>
      <c r="B1137" s="87" t="s">
        <v>1287</v>
      </c>
      <c r="C1137" s="87" t="s">
        <v>151</v>
      </c>
      <c r="D1137" s="88">
        <v>2069.73</v>
      </c>
    </row>
    <row r="1138" spans="1:4" x14ac:dyDescent="0.2">
      <c r="A1138" s="86">
        <v>804405</v>
      </c>
      <c r="B1138" s="87" t="s">
        <v>1288</v>
      </c>
      <c r="C1138" s="87" t="s">
        <v>151</v>
      </c>
      <c r="D1138" s="88">
        <v>4554.18</v>
      </c>
    </row>
    <row r="1139" spans="1:4" x14ac:dyDescent="0.2">
      <c r="A1139" s="86">
        <v>804153</v>
      </c>
      <c r="B1139" s="87" t="s">
        <v>1289</v>
      </c>
      <c r="C1139" s="87" t="s">
        <v>151</v>
      </c>
      <c r="D1139" s="88">
        <v>2570.69</v>
      </c>
    </row>
    <row r="1140" spans="1:4" x14ac:dyDescent="0.2">
      <c r="A1140" s="86">
        <v>804404</v>
      </c>
      <c r="B1140" s="87" t="s">
        <v>1290</v>
      </c>
      <c r="C1140" s="87" t="s">
        <v>151</v>
      </c>
      <c r="D1140" s="88">
        <v>3712.27</v>
      </c>
    </row>
    <row r="1141" spans="1:4" x14ac:dyDescent="0.2">
      <c r="A1141" s="86">
        <v>804152</v>
      </c>
      <c r="B1141" s="87" t="s">
        <v>1291</v>
      </c>
      <c r="C1141" s="87" t="s">
        <v>151</v>
      </c>
      <c r="D1141" s="88">
        <v>2097.83</v>
      </c>
    </row>
    <row r="1142" spans="1:4" x14ac:dyDescent="0.2">
      <c r="A1142" s="86">
        <v>804155</v>
      </c>
      <c r="B1142" s="87" t="s">
        <v>1292</v>
      </c>
      <c r="C1142" s="87" t="s">
        <v>151</v>
      </c>
      <c r="D1142" s="88">
        <v>2608.6</v>
      </c>
    </row>
    <row r="1143" spans="1:4" x14ac:dyDescent="0.2">
      <c r="A1143" s="86">
        <v>804154</v>
      </c>
      <c r="B1143" s="87" t="s">
        <v>1293</v>
      </c>
      <c r="C1143" s="87" t="s">
        <v>151</v>
      </c>
      <c r="D1143" s="88">
        <v>2134.3200000000002</v>
      </c>
    </row>
    <row r="1144" spans="1:4" x14ac:dyDescent="0.2">
      <c r="A1144" s="86">
        <v>804157</v>
      </c>
      <c r="B1144" s="87" t="s">
        <v>1294</v>
      </c>
      <c r="C1144" s="87" t="s">
        <v>151</v>
      </c>
      <c r="D1144" s="88">
        <v>2660.86</v>
      </c>
    </row>
    <row r="1145" spans="1:4" x14ac:dyDescent="0.2">
      <c r="A1145" s="86">
        <v>804156</v>
      </c>
      <c r="B1145" s="87" t="s">
        <v>1295</v>
      </c>
      <c r="C1145" s="87" t="s">
        <v>151</v>
      </c>
      <c r="D1145" s="88">
        <v>2184.91</v>
      </c>
    </row>
    <row r="1146" spans="1:4" x14ac:dyDescent="0.2">
      <c r="A1146" s="86">
        <v>804407</v>
      </c>
      <c r="B1146" s="87" t="s">
        <v>1296</v>
      </c>
      <c r="C1146" s="87" t="s">
        <v>151</v>
      </c>
      <c r="D1146" s="88">
        <v>5681.16</v>
      </c>
    </row>
    <row r="1147" spans="1:4" x14ac:dyDescent="0.2">
      <c r="A1147" s="86">
        <v>804159</v>
      </c>
      <c r="B1147" s="87" t="s">
        <v>1297</v>
      </c>
      <c r="C1147" s="87" t="s">
        <v>151</v>
      </c>
      <c r="D1147" s="88">
        <v>2730.39</v>
      </c>
    </row>
    <row r="1148" spans="1:4" x14ac:dyDescent="0.2">
      <c r="A1148" s="86">
        <v>804406</v>
      </c>
      <c r="B1148" s="87" t="s">
        <v>1298</v>
      </c>
      <c r="C1148" s="87" t="s">
        <v>151</v>
      </c>
      <c r="D1148" s="88">
        <v>4619.38</v>
      </c>
    </row>
    <row r="1149" spans="1:4" x14ac:dyDescent="0.2">
      <c r="A1149" s="86">
        <v>804158</v>
      </c>
      <c r="B1149" s="87" t="s">
        <v>1299</v>
      </c>
      <c r="C1149" s="87" t="s">
        <v>151</v>
      </c>
      <c r="D1149" s="88">
        <v>2252.63</v>
      </c>
    </row>
    <row r="1150" spans="1:4" x14ac:dyDescent="0.2">
      <c r="A1150" s="86">
        <v>804143</v>
      </c>
      <c r="B1150" s="87" t="s">
        <v>1300</v>
      </c>
      <c r="C1150" s="87" t="s">
        <v>151</v>
      </c>
      <c r="D1150" s="88">
        <v>2487.0100000000002</v>
      </c>
    </row>
    <row r="1151" spans="1:4" x14ac:dyDescent="0.2">
      <c r="A1151" s="86">
        <v>804142</v>
      </c>
      <c r="B1151" s="87" t="s">
        <v>1301</v>
      </c>
      <c r="C1151" s="87" t="s">
        <v>151</v>
      </c>
      <c r="D1151" s="88">
        <v>2018.27</v>
      </c>
    </row>
    <row r="1152" spans="1:4" x14ac:dyDescent="0.2">
      <c r="A1152" s="86">
        <v>804409</v>
      </c>
      <c r="B1152" s="87" t="s">
        <v>1302</v>
      </c>
      <c r="C1152" s="87" t="s">
        <v>151</v>
      </c>
      <c r="D1152" s="88">
        <v>7050.98</v>
      </c>
    </row>
    <row r="1153" spans="1:4" x14ac:dyDescent="0.2">
      <c r="A1153" s="86">
        <v>804161</v>
      </c>
      <c r="B1153" s="87" t="s">
        <v>1303</v>
      </c>
      <c r="C1153" s="87" t="s">
        <v>151</v>
      </c>
      <c r="D1153" s="88">
        <v>4289.29</v>
      </c>
    </row>
    <row r="1154" spans="1:4" x14ac:dyDescent="0.2">
      <c r="A1154" s="86">
        <v>804408</v>
      </c>
      <c r="B1154" s="87" t="s">
        <v>1304</v>
      </c>
      <c r="C1154" s="87" t="s">
        <v>151</v>
      </c>
      <c r="D1154" s="88">
        <v>5658.54</v>
      </c>
    </row>
    <row r="1155" spans="1:4" x14ac:dyDescent="0.2">
      <c r="A1155" s="86">
        <v>804160</v>
      </c>
      <c r="B1155" s="87" t="s">
        <v>1305</v>
      </c>
      <c r="C1155" s="87" t="s">
        <v>151</v>
      </c>
      <c r="D1155" s="88">
        <v>3453.7</v>
      </c>
    </row>
    <row r="1156" spans="1:4" x14ac:dyDescent="0.2">
      <c r="A1156" s="86">
        <v>804165</v>
      </c>
      <c r="B1156" s="87" t="s">
        <v>1306</v>
      </c>
      <c r="C1156" s="87" t="s">
        <v>151</v>
      </c>
      <c r="D1156" s="88">
        <v>4300.96</v>
      </c>
    </row>
    <row r="1157" spans="1:4" x14ac:dyDescent="0.2">
      <c r="A1157" s="86">
        <v>804164</v>
      </c>
      <c r="B1157" s="87" t="s">
        <v>1307</v>
      </c>
      <c r="C1157" s="87" t="s">
        <v>151</v>
      </c>
      <c r="D1157" s="88">
        <v>3464.73</v>
      </c>
    </row>
    <row r="1158" spans="1:4" x14ac:dyDescent="0.2">
      <c r="A1158" s="86">
        <v>804411</v>
      </c>
      <c r="B1158" s="87" t="s">
        <v>1308</v>
      </c>
      <c r="C1158" s="87" t="s">
        <v>151</v>
      </c>
      <c r="D1158" s="88">
        <v>7438.59</v>
      </c>
    </row>
    <row r="1159" spans="1:4" x14ac:dyDescent="0.2">
      <c r="A1159" s="86">
        <v>804167</v>
      </c>
      <c r="B1159" s="87" t="s">
        <v>1309</v>
      </c>
      <c r="C1159" s="87" t="s">
        <v>151</v>
      </c>
      <c r="D1159" s="88">
        <v>4316.22</v>
      </c>
    </row>
    <row r="1160" spans="1:4" x14ac:dyDescent="0.2">
      <c r="A1160" s="86">
        <v>804410</v>
      </c>
      <c r="B1160" s="87" t="s">
        <v>1310</v>
      </c>
      <c r="C1160" s="87" t="s">
        <v>151</v>
      </c>
      <c r="D1160" s="88">
        <v>5966.16</v>
      </c>
    </row>
    <row r="1161" spans="1:4" x14ac:dyDescent="0.2">
      <c r="A1161" s="86">
        <v>804166</v>
      </c>
      <c r="B1161" s="87" t="s">
        <v>1311</v>
      </c>
      <c r="C1161" s="87" t="s">
        <v>151</v>
      </c>
      <c r="D1161" s="88">
        <v>3479.08</v>
      </c>
    </row>
    <row r="1162" spans="1:4" x14ac:dyDescent="0.2">
      <c r="A1162" s="86">
        <v>804169</v>
      </c>
      <c r="B1162" s="87" t="s">
        <v>1312</v>
      </c>
      <c r="C1162" s="87" t="s">
        <v>151</v>
      </c>
      <c r="D1162" s="88">
        <v>4338.43</v>
      </c>
    </row>
    <row r="1163" spans="1:4" x14ac:dyDescent="0.2">
      <c r="A1163" s="86">
        <v>804168</v>
      </c>
      <c r="B1163" s="87" t="s">
        <v>1313</v>
      </c>
      <c r="C1163" s="87" t="s">
        <v>151</v>
      </c>
      <c r="D1163" s="88">
        <v>3500.13</v>
      </c>
    </row>
    <row r="1164" spans="1:4" x14ac:dyDescent="0.2">
      <c r="A1164" s="86">
        <v>804171</v>
      </c>
      <c r="B1164" s="87" t="s">
        <v>1314</v>
      </c>
      <c r="C1164" s="87" t="s">
        <v>151</v>
      </c>
      <c r="D1164" s="88">
        <v>4368.71</v>
      </c>
    </row>
    <row r="1165" spans="1:4" x14ac:dyDescent="0.2">
      <c r="A1165" s="86">
        <v>804170</v>
      </c>
      <c r="B1165" s="87" t="s">
        <v>1315</v>
      </c>
      <c r="C1165" s="87" t="s">
        <v>151</v>
      </c>
      <c r="D1165" s="88">
        <v>3528.87</v>
      </c>
    </row>
    <row r="1166" spans="1:4" x14ac:dyDescent="0.2">
      <c r="A1166" s="86">
        <v>804413</v>
      </c>
      <c r="B1166" s="87" t="s">
        <v>1316</v>
      </c>
      <c r="C1166" s="87" t="s">
        <v>151</v>
      </c>
      <c r="D1166" s="88">
        <v>8340.5400000000009</v>
      </c>
    </row>
    <row r="1167" spans="1:4" x14ac:dyDescent="0.2">
      <c r="A1167" s="86">
        <v>804173</v>
      </c>
      <c r="B1167" s="87" t="s">
        <v>1317</v>
      </c>
      <c r="C1167" s="87" t="s">
        <v>151</v>
      </c>
      <c r="D1167" s="88">
        <v>4409.32</v>
      </c>
    </row>
    <row r="1168" spans="1:4" x14ac:dyDescent="0.2">
      <c r="A1168" s="86">
        <v>804412</v>
      </c>
      <c r="B1168" s="87" t="s">
        <v>1318</v>
      </c>
      <c r="C1168" s="87" t="s">
        <v>151</v>
      </c>
      <c r="D1168" s="88">
        <v>6683.01</v>
      </c>
    </row>
    <row r="1169" spans="1:4" x14ac:dyDescent="0.2">
      <c r="A1169" s="86">
        <v>804172</v>
      </c>
      <c r="B1169" s="87" t="s">
        <v>1319</v>
      </c>
      <c r="C1169" s="87" t="s">
        <v>151</v>
      </c>
      <c r="D1169" s="88">
        <v>3567.67</v>
      </c>
    </row>
    <row r="1170" spans="1:4" x14ac:dyDescent="0.2">
      <c r="A1170" s="86">
        <v>804175</v>
      </c>
      <c r="B1170" s="87" t="s">
        <v>1320</v>
      </c>
      <c r="C1170" s="87" t="s">
        <v>151</v>
      </c>
      <c r="D1170" s="88">
        <v>4463.6000000000004</v>
      </c>
    </row>
    <row r="1171" spans="1:4" x14ac:dyDescent="0.2">
      <c r="A1171" s="86">
        <v>804174</v>
      </c>
      <c r="B1171" s="87" t="s">
        <v>1321</v>
      </c>
      <c r="C1171" s="87" t="s">
        <v>151</v>
      </c>
      <c r="D1171" s="88">
        <v>3619.9</v>
      </c>
    </row>
    <row r="1172" spans="1:4" x14ac:dyDescent="0.2">
      <c r="A1172" s="86">
        <v>804177</v>
      </c>
      <c r="B1172" s="87" t="s">
        <v>1322</v>
      </c>
      <c r="C1172" s="87" t="s">
        <v>151</v>
      </c>
      <c r="D1172" s="88">
        <v>4536.0600000000004</v>
      </c>
    </row>
    <row r="1173" spans="1:4" x14ac:dyDescent="0.2">
      <c r="A1173" s="86">
        <v>804176</v>
      </c>
      <c r="B1173" s="87" t="s">
        <v>1323</v>
      </c>
      <c r="C1173" s="87" t="s">
        <v>151</v>
      </c>
      <c r="D1173" s="88">
        <v>3689.9</v>
      </c>
    </row>
    <row r="1174" spans="1:4" x14ac:dyDescent="0.2">
      <c r="A1174" s="86">
        <v>804415</v>
      </c>
      <c r="B1174" s="87" t="s">
        <v>1324</v>
      </c>
      <c r="C1174" s="87" t="s">
        <v>151</v>
      </c>
      <c r="D1174" s="88">
        <v>10467.379999999999</v>
      </c>
    </row>
    <row r="1175" spans="1:4" x14ac:dyDescent="0.2">
      <c r="A1175" s="86">
        <v>804179</v>
      </c>
      <c r="B1175" s="87" t="s">
        <v>1325</v>
      </c>
      <c r="C1175" s="87" t="s">
        <v>151</v>
      </c>
      <c r="D1175" s="88">
        <v>4634.97</v>
      </c>
    </row>
    <row r="1176" spans="1:4" x14ac:dyDescent="0.2">
      <c r="A1176" s="86">
        <v>804414</v>
      </c>
      <c r="B1176" s="87" t="s">
        <v>1326</v>
      </c>
      <c r="C1176" s="87" t="s">
        <v>151</v>
      </c>
      <c r="D1176" s="88">
        <v>8367.39</v>
      </c>
    </row>
    <row r="1177" spans="1:4" x14ac:dyDescent="0.2">
      <c r="A1177" s="86">
        <v>804178</v>
      </c>
      <c r="B1177" s="87" t="s">
        <v>1327</v>
      </c>
      <c r="C1177" s="87" t="s">
        <v>151</v>
      </c>
      <c r="D1177" s="88">
        <v>3786.11</v>
      </c>
    </row>
    <row r="1178" spans="1:4" x14ac:dyDescent="0.2">
      <c r="A1178" s="86">
        <v>804163</v>
      </c>
      <c r="B1178" s="87" t="s">
        <v>1328</v>
      </c>
      <c r="C1178" s="87" t="s">
        <v>151</v>
      </c>
      <c r="D1178" s="88">
        <v>4292.43</v>
      </c>
    </row>
    <row r="1179" spans="1:4" x14ac:dyDescent="0.2">
      <c r="A1179" s="86">
        <v>804162</v>
      </c>
      <c r="B1179" s="87" t="s">
        <v>1329</v>
      </c>
      <c r="C1179" s="87" t="s">
        <v>151</v>
      </c>
      <c r="D1179" s="88">
        <v>3456.71</v>
      </c>
    </row>
    <row r="1180" spans="1:4" x14ac:dyDescent="0.2">
      <c r="A1180" s="86">
        <v>804441</v>
      </c>
      <c r="B1180" s="87" t="s">
        <v>1330</v>
      </c>
      <c r="C1180" s="87" t="s">
        <v>151</v>
      </c>
      <c r="D1180" s="88">
        <v>4770.03</v>
      </c>
    </row>
    <row r="1181" spans="1:4" x14ac:dyDescent="0.2">
      <c r="A1181" s="86">
        <v>804317</v>
      </c>
      <c r="B1181" s="87" t="s">
        <v>1331</v>
      </c>
      <c r="C1181" s="87" t="s">
        <v>151</v>
      </c>
      <c r="D1181" s="88">
        <v>2611.46</v>
      </c>
    </row>
    <row r="1182" spans="1:4" x14ac:dyDescent="0.2">
      <c r="A1182" s="86">
        <v>804440</v>
      </c>
      <c r="B1182" s="87" t="s">
        <v>1332</v>
      </c>
      <c r="C1182" s="87" t="s">
        <v>151</v>
      </c>
      <c r="D1182" s="88">
        <v>3914.09</v>
      </c>
    </row>
    <row r="1183" spans="1:4" x14ac:dyDescent="0.2">
      <c r="A1183" s="86">
        <v>804316</v>
      </c>
      <c r="B1183" s="87" t="s">
        <v>1333</v>
      </c>
      <c r="C1183" s="87" t="s">
        <v>151</v>
      </c>
      <c r="D1183" s="88">
        <v>2120.56</v>
      </c>
    </row>
    <row r="1184" spans="1:4" x14ac:dyDescent="0.2">
      <c r="A1184" s="86">
        <v>804321</v>
      </c>
      <c r="B1184" s="87" t="s">
        <v>1334</v>
      </c>
      <c r="C1184" s="87" t="s">
        <v>151</v>
      </c>
      <c r="D1184" s="88">
        <v>2628.96</v>
      </c>
    </row>
    <row r="1185" spans="1:4" x14ac:dyDescent="0.2">
      <c r="A1185" s="86">
        <v>804320</v>
      </c>
      <c r="B1185" s="87" t="s">
        <v>1335</v>
      </c>
      <c r="C1185" s="87" t="s">
        <v>151</v>
      </c>
      <c r="D1185" s="88">
        <v>2136.52</v>
      </c>
    </row>
    <row r="1186" spans="1:4" x14ac:dyDescent="0.2">
      <c r="A1186" s="86">
        <v>804443</v>
      </c>
      <c r="B1186" s="87" t="s">
        <v>1336</v>
      </c>
      <c r="C1186" s="87" t="s">
        <v>151</v>
      </c>
      <c r="D1186" s="88">
        <v>4978.28</v>
      </c>
    </row>
    <row r="1187" spans="1:4" x14ac:dyDescent="0.2">
      <c r="A1187" s="86">
        <v>804323</v>
      </c>
      <c r="B1187" s="87" t="s">
        <v>1337</v>
      </c>
      <c r="C1187" s="87" t="s">
        <v>151</v>
      </c>
      <c r="D1187" s="88">
        <v>2652.3</v>
      </c>
    </row>
    <row r="1188" spans="1:4" x14ac:dyDescent="0.2">
      <c r="A1188" s="86">
        <v>804442</v>
      </c>
      <c r="B1188" s="87" t="s">
        <v>1338</v>
      </c>
      <c r="C1188" s="87" t="s">
        <v>151</v>
      </c>
      <c r="D1188" s="88">
        <v>4084.08</v>
      </c>
    </row>
    <row r="1189" spans="1:4" x14ac:dyDescent="0.2">
      <c r="A1189" s="86">
        <v>804322</v>
      </c>
      <c r="B1189" s="87" t="s">
        <v>1339</v>
      </c>
      <c r="C1189" s="87" t="s">
        <v>151</v>
      </c>
      <c r="D1189" s="88">
        <v>2157.8000000000002</v>
      </c>
    </row>
    <row r="1190" spans="1:4" x14ac:dyDescent="0.2">
      <c r="A1190" s="86">
        <v>804325</v>
      </c>
      <c r="B1190" s="87" t="s">
        <v>1340</v>
      </c>
      <c r="C1190" s="87" t="s">
        <v>151</v>
      </c>
      <c r="D1190" s="88">
        <v>2685.96</v>
      </c>
    </row>
    <row r="1191" spans="1:4" x14ac:dyDescent="0.2">
      <c r="A1191" s="86">
        <v>804324</v>
      </c>
      <c r="B1191" s="87" t="s">
        <v>1341</v>
      </c>
      <c r="C1191" s="87" t="s">
        <v>151</v>
      </c>
      <c r="D1191" s="88">
        <v>2188.7600000000002</v>
      </c>
    </row>
    <row r="1192" spans="1:4" x14ac:dyDescent="0.2">
      <c r="A1192" s="86">
        <v>804327</v>
      </c>
      <c r="B1192" s="87" t="s">
        <v>1342</v>
      </c>
      <c r="C1192" s="87" t="s">
        <v>151</v>
      </c>
      <c r="D1192" s="88">
        <v>2732.19</v>
      </c>
    </row>
    <row r="1193" spans="1:4" x14ac:dyDescent="0.2">
      <c r="A1193" s="86">
        <v>804326</v>
      </c>
      <c r="B1193" s="87" t="s">
        <v>1343</v>
      </c>
      <c r="C1193" s="87" t="s">
        <v>151</v>
      </c>
      <c r="D1193" s="88">
        <v>2231.38</v>
      </c>
    </row>
    <row r="1194" spans="1:4" x14ac:dyDescent="0.2">
      <c r="A1194" s="86">
        <v>804445</v>
      </c>
      <c r="B1194" s="87" t="s">
        <v>1344</v>
      </c>
      <c r="C1194" s="87" t="s">
        <v>151</v>
      </c>
      <c r="D1194" s="88">
        <v>5556.76</v>
      </c>
    </row>
    <row r="1195" spans="1:4" x14ac:dyDescent="0.2">
      <c r="A1195" s="86">
        <v>804329</v>
      </c>
      <c r="B1195" s="87" t="s">
        <v>1345</v>
      </c>
      <c r="C1195" s="87" t="s">
        <v>151</v>
      </c>
      <c r="D1195" s="88">
        <v>2793.45</v>
      </c>
    </row>
    <row r="1196" spans="1:4" x14ac:dyDescent="0.2">
      <c r="A1196" s="86">
        <v>804444</v>
      </c>
      <c r="B1196" s="87" t="s">
        <v>1346</v>
      </c>
      <c r="C1196" s="87" t="s">
        <v>151</v>
      </c>
      <c r="D1196" s="88">
        <v>4556.42</v>
      </c>
    </row>
    <row r="1197" spans="1:4" x14ac:dyDescent="0.2">
      <c r="A1197" s="86">
        <v>804328</v>
      </c>
      <c r="B1197" s="87" t="s">
        <v>1347</v>
      </c>
      <c r="C1197" s="87" t="s">
        <v>151</v>
      </c>
      <c r="D1197" s="88">
        <v>2288.39</v>
      </c>
    </row>
    <row r="1198" spans="1:4" x14ac:dyDescent="0.2">
      <c r="A1198" s="86">
        <v>804331</v>
      </c>
      <c r="B1198" s="87" t="s">
        <v>1348</v>
      </c>
      <c r="C1198" s="87" t="s">
        <v>151</v>
      </c>
      <c r="D1198" s="88">
        <v>2872.43</v>
      </c>
    </row>
    <row r="1199" spans="1:4" x14ac:dyDescent="0.2">
      <c r="A1199" s="86">
        <v>804330</v>
      </c>
      <c r="B1199" s="87" t="s">
        <v>1349</v>
      </c>
      <c r="C1199" s="87" t="s">
        <v>151</v>
      </c>
      <c r="D1199" s="88">
        <v>2362.4699999999998</v>
      </c>
    </row>
    <row r="1200" spans="1:4" x14ac:dyDescent="0.2">
      <c r="A1200" s="86">
        <v>804333</v>
      </c>
      <c r="B1200" s="87" t="s">
        <v>1350</v>
      </c>
      <c r="C1200" s="87" t="s">
        <v>151</v>
      </c>
      <c r="D1200" s="88">
        <v>2977.65</v>
      </c>
    </row>
    <row r="1201" spans="1:4" x14ac:dyDescent="0.2">
      <c r="A1201" s="86">
        <v>804332</v>
      </c>
      <c r="B1201" s="87" t="s">
        <v>1351</v>
      </c>
      <c r="C1201" s="87" t="s">
        <v>151</v>
      </c>
      <c r="D1201" s="88">
        <v>2462.0300000000002</v>
      </c>
    </row>
    <row r="1202" spans="1:4" x14ac:dyDescent="0.2">
      <c r="A1202" s="86">
        <v>804447</v>
      </c>
      <c r="B1202" s="87" t="s">
        <v>1352</v>
      </c>
      <c r="C1202" s="87" t="s">
        <v>151</v>
      </c>
      <c r="D1202" s="88">
        <v>6877.04</v>
      </c>
    </row>
    <row r="1203" spans="1:4" x14ac:dyDescent="0.2">
      <c r="A1203" s="86">
        <v>804335</v>
      </c>
      <c r="B1203" s="87" t="s">
        <v>1353</v>
      </c>
      <c r="C1203" s="87" t="s">
        <v>151</v>
      </c>
      <c r="D1203" s="88">
        <v>3116.29</v>
      </c>
    </row>
    <row r="1204" spans="1:4" x14ac:dyDescent="0.2">
      <c r="A1204" s="86">
        <v>804446</v>
      </c>
      <c r="B1204" s="87" t="s">
        <v>1354</v>
      </c>
      <c r="C1204" s="87" t="s">
        <v>151</v>
      </c>
      <c r="D1204" s="88">
        <v>5633.63</v>
      </c>
    </row>
    <row r="1205" spans="1:4" x14ac:dyDescent="0.2">
      <c r="A1205" s="86">
        <v>804334</v>
      </c>
      <c r="B1205" s="87" t="s">
        <v>1355</v>
      </c>
      <c r="C1205" s="87" t="s">
        <v>151</v>
      </c>
      <c r="D1205" s="88">
        <v>2594.48</v>
      </c>
    </row>
    <row r="1206" spans="1:4" x14ac:dyDescent="0.2">
      <c r="A1206" s="86">
        <v>804319</v>
      </c>
      <c r="B1206" s="87" t="s">
        <v>1356</v>
      </c>
      <c r="C1206" s="87" t="s">
        <v>151</v>
      </c>
      <c r="D1206" s="88">
        <v>2615.5</v>
      </c>
    </row>
    <row r="1207" spans="1:4" x14ac:dyDescent="0.2">
      <c r="A1207" s="86">
        <v>804318</v>
      </c>
      <c r="B1207" s="87" t="s">
        <v>1357</v>
      </c>
      <c r="C1207" s="87" t="s">
        <v>151</v>
      </c>
      <c r="D1207" s="88">
        <v>2124.21</v>
      </c>
    </row>
    <row r="1208" spans="1:4" x14ac:dyDescent="0.2">
      <c r="A1208" s="86">
        <v>804449</v>
      </c>
      <c r="B1208" s="87" t="s">
        <v>1358</v>
      </c>
      <c r="C1208" s="87" t="s">
        <v>151</v>
      </c>
      <c r="D1208" s="88">
        <v>6963.72</v>
      </c>
    </row>
    <row r="1209" spans="1:4" x14ac:dyDescent="0.2">
      <c r="A1209" s="86">
        <v>804337</v>
      </c>
      <c r="B1209" s="87" t="s">
        <v>1359</v>
      </c>
      <c r="C1209" s="87" t="s">
        <v>151</v>
      </c>
      <c r="D1209" s="88">
        <v>3593.1</v>
      </c>
    </row>
    <row r="1210" spans="1:4" x14ac:dyDescent="0.2">
      <c r="A1210" s="86">
        <v>804448</v>
      </c>
      <c r="B1210" s="87" t="s">
        <v>1360</v>
      </c>
      <c r="C1210" s="87" t="s">
        <v>151</v>
      </c>
      <c r="D1210" s="88">
        <v>5640.59</v>
      </c>
    </row>
    <row r="1211" spans="1:4" x14ac:dyDescent="0.2">
      <c r="A1211" s="86">
        <v>804336</v>
      </c>
      <c r="B1211" s="87" t="s">
        <v>1361</v>
      </c>
      <c r="C1211" s="87" t="s">
        <v>151</v>
      </c>
      <c r="D1211" s="88">
        <v>2885.04</v>
      </c>
    </row>
    <row r="1212" spans="1:4" x14ac:dyDescent="0.2">
      <c r="A1212" s="86">
        <v>804341</v>
      </c>
      <c r="B1212" s="87" t="s">
        <v>1362</v>
      </c>
      <c r="C1212" s="87" t="s">
        <v>151</v>
      </c>
      <c r="D1212" s="88">
        <v>3620.04</v>
      </c>
    </row>
    <row r="1213" spans="1:4" x14ac:dyDescent="0.2">
      <c r="A1213" s="86">
        <v>804340</v>
      </c>
      <c r="B1213" s="87" t="s">
        <v>1363</v>
      </c>
      <c r="C1213" s="87" t="s">
        <v>151</v>
      </c>
      <c r="D1213" s="88">
        <v>2908.88</v>
      </c>
    </row>
    <row r="1214" spans="1:4" x14ac:dyDescent="0.2">
      <c r="A1214" s="86">
        <v>804451</v>
      </c>
      <c r="B1214" s="87" t="s">
        <v>1364</v>
      </c>
      <c r="C1214" s="87" t="s">
        <v>151</v>
      </c>
      <c r="D1214" s="88">
        <v>7284.34</v>
      </c>
    </row>
    <row r="1215" spans="1:4" x14ac:dyDescent="0.2">
      <c r="A1215" s="86">
        <v>804343</v>
      </c>
      <c r="B1215" s="87" t="s">
        <v>1365</v>
      </c>
      <c r="C1215" s="87" t="s">
        <v>151</v>
      </c>
      <c r="D1215" s="88">
        <v>3654.39</v>
      </c>
    </row>
    <row r="1216" spans="1:4" x14ac:dyDescent="0.2">
      <c r="A1216" s="86">
        <v>804450</v>
      </c>
      <c r="B1216" s="87" t="s">
        <v>1366</v>
      </c>
      <c r="C1216" s="87" t="s">
        <v>151</v>
      </c>
      <c r="D1216" s="88">
        <v>5898.47</v>
      </c>
    </row>
    <row r="1217" spans="1:4" x14ac:dyDescent="0.2">
      <c r="A1217" s="86">
        <v>804342</v>
      </c>
      <c r="B1217" s="87" t="s">
        <v>1367</v>
      </c>
      <c r="C1217" s="87" t="s">
        <v>151</v>
      </c>
      <c r="D1217" s="88">
        <v>2939.37</v>
      </c>
    </row>
    <row r="1218" spans="1:4" x14ac:dyDescent="0.2">
      <c r="A1218" s="86">
        <v>804345</v>
      </c>
      <c r="B1218" s="87" t="s">
        <v>1368</v>
      </c>
      <c r="C1218" s="87" t="s">
        <v>151</v>
      </c>
      <c r="D1218" s="88">
        <v>3704.45</v>
      </c>
    </row>
    <row r="1219" spans="1:4" x14ac:dyDescent="0.2">
      <c r="A1219" s="86">
        <v>804344</v>
      </c>
      <c r="B1219" s="87" t="s">
        <v>1369</v>
      </c>
      <c r="C1219" s="87" t="s">
        <v>151</v>
      </c>
      <c r="D1219" s="88">
        <v>2984.14</v>
      </c>
    </row>
    <row r="1220" spans="1:4" x14ac:dyDescent="0.2">
      <c r="A1220" s="86">
        <v>804347</v>
      </c>
      <c r="B1220" s="87" t="s">
        <v>1370</v>
      </c>
      <c r="C1220" s="87" t="s">
        <v>151</v>
      </c>
      <c r="D1220" s="88">
        <v>3772.68</v>
      </c>
    </row>
    <row r="1221" spans="1:4" x14ac:dyDescent="0.2">
      <c r="A1221" s="86">
        <v>804346</v>
      </c>
      <c r="B1221" s="87" t="s">
        <v>1371</v>
      </c>
      <c r="C1221" s="87" t="s">
        <v>151</v>
      </c>
      <c r="D1221" s="88">
        <v>3045.55</v>
      </c>
    </row>
    <row r="1222" spans="1:4" x14ac:dyDescent="0.2">
      <c r="A1222" s="86">
        <v>804453</v>
      </c>
      <c r="B1222" s="87" t="s">
        <v>1372</v>
      </c>
      <c r="C1222" s="87" t="s">
        <v>151</v>
      </c>
      <c r="D1222" s="88">
        <v>8123.74</v>
      </c>
    </row>
    <row r="1223" spans="1:4" x14ac:dyDescent="0.2">
      <c r="A1223" s="86">
        <v>804349</v>
      </c>
      <c r="B1223" s="87" t="s">
        <v>1373</v>
      </c>
      <c r="C1223" s="87" t="s">
        <v>151</v>
      </c>
      <c r="D1223" s="88">
        <v>3862.01</v>
      </c>
    </row>
    <row r="1224" spans="1:4" x14ac:dyDescent="0.2">
      <c r="A1224" s="86">
        <v>804452</v>
      </c>
      <c r="B1224" s="87" t="s">
        <v>1374</v>
      </c>
      <c r="C1224" s="87" t="s">
        <v>151</v>
      </c>
      <c r="D1224" s="88">
        <v>6573</v>
      </c>
    </row>
    <row r="1225" spans="1:4" x14ac:dyDescent="0.2">
      <c r="A1225" s="86">
        <v>804348</v>
      </c>
      <c r="B1225" s="87" t="s">
        <v>1375</v>
      </c>
      <c r="C1225" s="87" t="s">
        <v>151</v>
      </c>
      <c r="D1225" s="88">
        <v>3126.64</v>
      </c>
    </row>
    <row r="1226" spans="1:4" x14ac:dyDescent="0.2">
      <c r="A1226" s="86">
        <v>804351</v>
      </c>
      <c r="B1226" s="87" t="s">
        <v>1376</v>
      </c>
      <c r="C1226" s="87" t="s">
        <v>151</v>
      </c>
      <c r="D1226" s="88">
        <v>3976.69</v>
      </c>
    </row>
    <row r="1227" spans="1:4" x14ac:dyDescent="0.2">
      <c r="A1227" s="86">
        <v>804350</v>
      </c>
      <c r="B1227" s="87" t="s">
        <v>1377</v>
      </c>
      <c r="C1227" s="87" t="s">
        <v>151</v>
      </c>
      <c r="D1227" s="88">
        <v>3231.78</v>
      </c>
    </row>
    <row r="1228" spans="1:4" x14ac:dyDescent="0.2">
      <c r="A1228" s="86">
        <v>804353</v>
      </c>
      <c r="B1228" s="87" t="s">
        <v>1378</v>
      </c>
      <c r="C1228" s="87" t="s">
        <v>151</v>
      </c>
      <c r="D1228" s="88">
        <v>4126.8100000000004</v>
      </c>
    </row>
    <row r="1229" spans="1:4" x14ac:dyDescent="0.2">
      <c r="A1229" s="86">
        <v>804352</v>
      </c>
      <c r="B1229" s="87" t="s">
        <v>1379</v>
      </c>
      <c r="C1229" s="87" t="s">
        <v>151</v>
      </c>
      <c r="D1229" s="88">
        <v>3371.08</v>
      </c>
    </row>
    <row r="1230" spans="1:4" x14ac:dyDescent="0.2">
      <c r="A1230" s="86">
        <v>804455</v>
      </c>
      <c r="B1230" s="87" t="s">
        <v>1380</v>
      </c>
      <c r="C1230" s="87" t="s">
        <v>151</v>
      </c>
      <c r="D1230" s="88">
        <v>10061.370000000001</v>
      </c>
    </row>
    <row r="1231" spans="1:4" x14ac:dyDescent="0.2">
      <c r="A1231" s="86">
        <v>804355</v>
      </c>
      <c r="B1231" s="87" t="s">
        <v>1381</v>
      </c>
      <c r="C1231" s="87" t="s">
        <v>151</v>
      </c>
      <c r="D1231" s="88">
        <v>4323.8100000000004</v>
      </c>
    </row>
    <row r="1232" spans="1:4" x14ac:dyDescent="0.2">
      <c r="A1232" s="86">
        <v>804454</v>
      </c>
      <c r="B1232" s="87" t="s">
        <v>1382</v>
      </c>
      <c r="C1232" s="87" t="s">
        <v>151</v>
      </c>
      <c r="D1232" s="88">
        <v>8131.41</v>
      </c>
    </row>
    <row r="1233" spans="1:4" x14ac:dyDescent="0.2">
      <c r="A1233" s="86">
        <v>804354</v>
      </c>
      <c r="B1233" s="87" t="s">
        <v>1383</v>
      </c>
      <c r="C1233" s="87" t="s">
        <v>151</v>
      </c>
      <c r="D1233" s="88">
        <v>3555.98</v>
      </c>
    </row>
    <row r="1234" spans="1:4" x14ac:dyDescent="0.2">
      <c r="A1234" s="86">
        <v>804339</v>
      </c>
      <c r="B1234" s="87" t="s">
        <v>1384</v>
      </c>
      <c r="C1234" s="87" t="s">
        <v>151</v>
      </c>
      <c r="D1234" s="88">
        <v>3599.84</v>
      </c>
    </row>
    <row r="1235" spans="1:4" x14ac:dyDescent="0.2">
      <c r="A1235" s="86">
        <v>804338</v>
      </c>
      <c r="B1235" s="87" t="s">
        <v>1385</v>
      </c>
      <c r="C1235" s="87" t="s">
        <v>151</v>
      </c>
      <c r="D1235" s="88">
        <v>2891</v>
      </c>
    </row>
    <row r="1236" spans="1:4" x14ac:dyDescent="0.2">
      <c r="A1236" s="86">
        <v>804457</v>
      </c>
      <c r="B1236" s="87" t="s">
        <v>1386</v>
      </c>
      <c r="C1236" s="87" t="s">
        <v>151</v>
      </c>
      <c r="D1236" s="88">
        <v>12280.46</v>
      </c>
    </row>
    <row r="1237" spans="1:4" x14ac:dyDescent="0.2">
      <c r="A1237" s="86">
        <v>804357</v>
      </c>
      <c r="B1237" s="87" t="s">
        <v>1387</v>
      </c>
      <c r="C1237" s="87" t="s">
        <v>151</v>
      </c>
      <c r="D1237" s="88">
        <v>6088.96</v>
      </c>
    </row>
    <row r="1238" spans="1:4" x14ac:dyDescent="0.2">
      <c r="A1238" s="86">
        <v>804456</v>
      </c>
      <c r="B1238" s="87" t="s">
        <v>1388</v>
      </c>
      <c r="C1238" s="87" t="s">
        <v>151</v>
      </c>
      <c r="D1238" s="88">
        <v>9766.6</v>
      </c>
    </row>
    <row r="1239" spans="1:4" x14ac:dyDescent="0.2">
      <c r="A1239" s="86">
        <v>804356</v>
      </c>
      <c r="B1239" s="87" t="s">
        <v>1389</v>
      </c>
      <c r="C1239" s="87" t="s">
        <v>151</v>
      </c>
      <c r="D1239" s="88">
        <v>4835.25</v>
      </c>
    </row>
    <row r="1240" spans="1:4" x14ac:dyDescent="0.2">
      <c r="A1240" s="86">
        <v>804361</v>
      </c>
      <c r="B1240" s="87" t="s">
        <v>1390</v>
      </c>
      <c r="C1240" s="87" t="s">
        <v>151</v>
      </c>
      <c r="D1240" s="88">
        <v>6130.72</v>
      </c>
    </row>
    <row r="1241" spans="1:4" x14ac:dyDescent="0.2">
      <c r="A1241" s="86">
        <v>804360</v>
      </c>
      <c r="B1241" s="87" t="s">
        <v>1391</v>
      </c>
      <c r="C1241" s="87" t="s">
        <v>151</v>
      </c>
      <c r="D1241" s="88">
        <v>4871.6000000000004</v>
      </c>
    </row>
    <row r="1242" spans="1:4" x14ac:dyDescent="0.2">
      <c r="A1242" s="86">
        <v>804459</v>
      </c>
      <c r="B1242" s="87" t="s">
        <v>1392</v>
      </c>
      <c r="C1242" s="87" t="s">
        <v>151</v>
      </c>
      <c r="D1242" s="88">
        <v>12853.47</v>
      </c>
    </row>
    <row r="1243" spans="1:4" x14ac:dyDescent="0.2">
      <c r="A1243" s="86">
        <v>804363</v>
      </c>
      <c r="B1243" s="87" t="s">
        <v>1393</v>
      </c>
      <c r="C1243" s="87" t="s">
        <v>151</v>
      </c>
      <c r="D1243" s="88">
        <v>6184.16</v>
      </c>
    </row>
    <row r="1244" spans="1:4" x14ac:dyDescent="0.2">
      <c r="A1244" s="86">
        <v>804458</v>
      </c>
      <c r="B1244" s="87" t="s">
        <v>1394</v>
      </c>
      <c r="C1244" s="87" t="s">
        <v>151</v>
      </c>
      <c r="D1244" s="88">
        <v>10219.82</v>
      </c>
    </row>
    <row r="1245" spans="1:4" x14ac:dyDescent="0.2">
      <c r="A1245" s="86">
        <v>804362</v>
      </c>
      <c r="B1245" s="87" t="s">
        <v>1395</v>
      </c>
      <c r="C1245" s="87" t="s">
        <v>151</v>
      </c>
      <c r="D1245" s="88">
        <v>4918.21</v>
      </c>
    </row>
    <row r="1246" spans="1:4" x14ac:dyDescent="0.2">
      <c r="A1246" s="86">
        <v>804365</v>
      </c>
      <c r="B1246" s="87" t="s">
        <v>1396</v>
      </c>
      <c r="C1246" s="87" t="s">
        <v>151</v>
      </c>
      <c r="D1246" s="88">
        <v>6261.17</v>
      </c>
    </row>
    <row r="1247" spans="1:4" x14ac:dyDescent="0.2">
      <c r="A1247" s="86">
        <v>804364</v>
      </c>
      <c r="B1247" s="87" t="s">
        <v>1397</v>
      </c>
      <c r="C1247" s="87" t="s">
        <v>151</v>
      </c>
      <c r="D1247" s="88">
        <v>4985.6899999999996</v>
      </c>
    </row>
    <row r="1248" spans="1:4" x14ac:dyDescent="0.2">
      <c r="A1248" s="86">
        <v>804367</v>
      </c>
      <c r="B1248" s="87" t="s">
        <v>1398</v>
      </c>
      <c r="C1248" s="87" t="s">
        <v>151</v>
      </c>
      <c r="D1248" s="88">
        <v>6365.33</v>
      </c>
    </row>
    <row r="1249" spans="1:4" x14ac:dyDescent="0.2">
      <c r="A1249" s="86">
        <v>804366</v>
      </c>
      <c r="B1249" s="87" t="s">
        <v>1399</v>
      </c>
      <c r="C1249" s="87" t="s">
        <v>151</v>
      </c>
      <c r="D1249" s="88">
        <v>5077.75</v>
      </c>
    </row>
    <row r="1250" spans="1:4" x14ac:dyDescent="0.2">
      <c r="A1250" s="86">
        <v>804461</v>
      </c>
      <c r="B1250" s="87" t="s">
        <v>1400</v>
      </c>
      <c r="C1250" s="87" t="s">
        <v>151</v>
      </c>
      <c r="D1250" s="88">
        <v>14374.97</v>
      </c>
    </row>
    <row r="1251" spans="1:4" x14ac:dyDescent="0.2">
      <c r="A1251" s="86">
        <v>804369</v>
      </c>
      <c r="B1251" s="87" t="s">
        <v>1401</v>
      </c>
      <c r="C1251" s="87" t="s">
        <v>151</v>
      </c>
      <c r="D1251" s="88">
        <v>6500.7</v>
      </c>
    </row>
    <row r="1252" spans="1:4" x14ac:dyDescent="0.2">
      <c r="A1252" s="86">
        <v>804460</v>
      </c>
      <c r="B1252" s="87" t="s">
        <v>1402</v>
      </c>
      <c r="C1252" s="87" t="s">
        <v>151</v>
      </c>
      <c r="D1252" s="88">
        <v>11423.29</v>
      </c>
    </row>
    <row r="1253" spans="1:4" x14ac:dyDescent="0.2">
      <c r="A1253" s="86">
        <v>804371</v>
      </c>
      <c r="B1253" s="87" t="s">
        <v>1403</v>
      </c>
      <c r="C1253" s="87" t="s">
        <v>151</v>
      </c>
      <c r="D1253" s="88">
        <v>6674.42</v>
      </c>
    </row>
    <row r="1254" spans="1:4" x14ac:dyDescent="0.2">
      <c r="A1254" s="86">
        <v>804370</v>
      </c>
      <c r="B1254" s="87" t="s">
        <v>1404</v>
      </c>
      <c r="C1254" s="87" t="s">
        <v>151</v>
      </c>
      <c r="D1254" s="88">
        <v>5355.15</v>
      </c>
    </row>
    <row r="1255" spans="1:4" x14ac:dyDescent="0.2">
      <c r="A1255" s="86">
        <v>804373</v>
      </c>
      <c r="B1255" s="87" t="s">
        <v>1405</v>
      </c>
      <c r="C1255" s="87" t="s">
        <v>151</v>
      </c>
      <c r="D1255" s="88">
        <v>6897.51</v>
      </c>
    </row>
    <row r="1256" spans="1:4" x14ac:dyDescent="0.2">
      <c r="A1256" s="86">
        <v>804372</v>
      </c>
      <c r="B1256" s="87" t="s">
        <v>1406</v>
      </c>
      <c r="C1256" s="87" t="s">
        <v>151</v>
      </c>
      <c r="D1256" s="88">
        <v>5559.04</v>
      </c>
    </row>
    <row r="1257" spans="1:4" x14ac:dyDescent="0.2">
      <c r="A1257" s="86">
        <v>804463</v>
      </c>
      <c r="B1257" s="87" t="s">
        <v>1407</v>
      </c>
      <c r="C1257" s="87" t="s">
        <v>151</v>
      </c>
      <c r="D1257" s="88">
        <v>17863.400000000001</v>
      </c>
    </row>
    <row r="1258" spans="1:4" x14ac:dyDescent="0.2">
      <c r="A1258" s="86">
        <v>804375</v>
      </c>
      <c r="B1258" s="87" t="s">
        <v>1408</v>
      </c>
      <c r="C1258" s="87" t="s">
        <v>151</v>
      </c>
      <c r="D1258" s="88">
        <v>7189.45</v>
      </c>
    </row>
    <row r="1259" spans="1:4" x14ac:dyDescent="0.2">
      <c r="A1259" s="86">
        <v>804462</v>
      </c>
      <c r="B1259" s="87" t="s">
        <v>1409</v>
      </c>
      <c r="C1259" s="87" t="s">
        <v>151</v>
      </c>
      <c r="D1259" s="88">
        <v>14177.37</v>
      </c>
    </row>
    <row r="1260" spans="1:4" x14ac:dyDescent="0.2">
      <c r="A1260" s="86">
        <v>804374</v>
      </c>
      <c r="B1260" s="87" t="s">
        <v>1410</v>
      </c>
      <c r="C1260" s="87" t="s">
        <v>151</v>
      </c>
      <c r="D1260" s="88">
        <v>5829.6</v>
      </c>
    </row>
    <row r="1261" spans="1:4" x14ac:dyDescent="0.2">
      <c r="A1261" s="86">
        <v>804359</v>
      </c>
      <c r="B1261" s="87" t="s">
        <v>1411</v>
      </c>
      <c r="C1261" s="87" t="s">
        <v>151</v>
      </c>
      <c r="D1261" s="88">
        <v>6099.51</v>
      </c>
    </row>
    <row r="1262" spans="1:4" x14ac:dyDescent="0.2">
      <c r="A1262" s="86">
        <v>804358</v>
      </c>
      <c r="B1262" s="87" t="s">
        <v>1412</v>
      </c>
      <c r="C1262" s="87" t="s">
        <v>151</v>
      </c>
      <c r="D1262" s="88">
        <v>4844.5200000000004</v>
      </c>
    </row>
    <row r="1263" spans="1:4" x14ac:dyDescent="0.2">
      <c r="A1263" s="86">
        <v>804368</v>
      </c>
      <c r="B1263" s="87" t="s">
        <v>1413</v>
      </c>
      <c r="C1263" s="87" t="s">
        <v>151</v>
      </c>
      <c r="D1263" s="88">
        <v>5198.43</v>
      </c>
    </row>
    <row r="1264" spans="1:4" x14ac:dyDescent="0.2">
      <c r="A1264" s="86">
        <v>804465</v>
      </c>
      <c r="B1264" s="87" t="s">
        <v>1414</v>
      </c>
      <c r="C1264" s="87" t="s">
        <v>146</v>
      </c>
      <c r="D1264" s="88">
        <v>123.46</v>
      </c>
    </row>
    <row r="1265" spans="1:4" x14ac:dyDescent="0.2">
      <c r="A1265" s="86">
        <v>804464</v>
      </c>
      <c r="B1265" s="87" t="s">
        <v>1415</v>
      </c>
      <c r="C1265" s="87" t="s">
        <v>146</v>
      </c>
      <c r="D1265" s="88">
        <v>106.08</v>
      </c>
    </row>
    <row r="1266" spans="1:4" x14ac:dyDescent="0.2">
      <c r="A1266" s="86">
        <v>804475</v>
      </c>
      <c r="B1266" s="87" t="s">
        <v>1416</v>
      </c>
      <c r="C1266" s="87" t="s">
        <v>146</v>
      </c>
      <c r="D1266" s="88">
        <v>135.93</v>
      </c>
    </row>
    <row r="1267" spans="1:4" x14ac:dyDescent="0.2">
      <c r="A1267" s="86">
        <v>804474</v>
      </c>
      <c r="B1267" s="87" t="s">
        <v>1417</v>
      </c>
      <c r="C1267" s="87" t="s">
        <v>146</v>
      </c>
      <c r="D1267" s="88">
        <v>118.57</v>
      </c>
    </row>
    <row r="1268" spans="1:4" x14ac:dyDescent="0.2">
      <c r="A1268" s="86">
        <v>804485</v>
      </c>
      <c r="B1268" s="87" t="s">
        <v>1418</v>
      </c>
      <c r="C1268" s="87" t="s">
        <v>146</v>
      </c>
      <c r="D1268" s="88">
        <v>198.29</v>
      </c>
    </row>
    <row r="1269" spans="1:4" x14ac:dyDescent="0.2">
      <c r="A1269" s="86">
        <v>804484</v>
      </c>
      <c r="B1269" s="87" t="s">
        <v>1419</v>
      </c>
      <c r="C1269" s="87" t="s">
        <v>146</v>
      </c>
      <c r="D1269" s="88">
        <v>181.01</v>
      </c>
    </row>
    <row r="1270" spans="1:4" x14ac:dyDescent="0.2">
      <c r="A1270" s="86">
        <v>804495</v>
      </c>
      <c r="B1270" s="87" t="s">
        <v>1420</v>
      </c>
      <c r="C1270" s="87" t="s">
        <v>146</v>
      </c>
      <c r="D1270" s="88">
        <v>247.07</v>
      </c>
    </row>
    <row r="1271" spans="1:4" x14ac:dyDescent="0.2">
      <c r="A1271" s="86">
        <v>804494</v>
      </c>
      <c r="B1271" s="87" t="s">
        <v>1421</v>
      </c>
      <c r="C1271" s="87" t="s">
        <v>146</v>
      </c>
      <c r="D1271" s="88">
        <v>226.59</v>
      </c>
    </row>
    <row r="1272" spans="1:4" x14ac:dyDescent="0.2">
      <c r="A1272" s="86">
        <v>804467</v>
      </c>
      <c r="B1272" s="87" t="s">
        <v>1422</v>
      </c>
      <c r="C1272" s="87" t="s">
        <v>146</v>
      </c>
      <c r="D1272" s="88">
        <v>187.61</v>
      </c>
    </row>
    <row r="1273" spans="1:4" x14ac:dyDescent="0.2">
      <c r="A1273" s="86">
        <v>804466</v>
      </c>
      <c r="B1273" s="87" t="s">
        <v>1423</v>
      </c>
      <c r="C1273" s="87" t="s">
        <v>146</v>
      </c>
      <c r="D1273" s="88">
        <v>159.93</v>
      </c>
    </row>
    <row r="1274" spans="1:4" x14ac:dyDescent="0.2">
      <c r="A1274" s="86">
        <v>804477</v>
      </c>
      <c r="B1274" s="87" t="s">
        <v>1424</v>
      </c>
      <c r="C1274" s="87" t="s">
        <v>146</v>
      </c>
      <c r="D1274" s="88">
        <v>237.5</v>
      </c>
    </row>
    <row r="1275" spans="1:4" x14ac:dyDescent="0.2">
      <c r="A1275" s="86">
        <v>804476</v>
      </c>
      <c r="B1275" s="87" t="s">
        <v>1425</v>
      </c>
      <c r="C1275" s="87" t="s">
        <v>146</v>
      </c>
      <c r="D1275" s="88">
        <v>209.89</v>
      </c>
    </row>
    <row r="1276" spans="1:4" x14ac:dyDescent="0.2">
      <c r="A1276" s="86">
        <v>804487</v>
      </c>
      <c r="B1276" s="87" t="s">
        <v>1426</v>
      </c>
      <c r="C1276" s="87" t="s">
        <v>146</v>
      </c>
      <c r="D1276" s="88">
        <v>336.7</v>
      </c>
    </row>
    <row r="1277" spans="1:4" x14ac:dyDescent="0.2">
      <c r="A1277" s="86">
        <v>804486</v>
      </c>
      <c r="B1277" s="87" t="s">
        <v>1427</v>
      </c>
      <c r="C1277" s="87" t="s">
        <v>146</v>
      </c>
      <c r="D1277" s="88">
        <v>305.8</v>
      </c>
    </row>
    <row r="1278" spans="1:4" x14ac:dyDescent="0.2">
      <c r="A1278" s="86">
        <v>804497</v>
      </c>
      <c r="B1278" s="87" t="s">
        <v>1428</v>
      </c>
      <c r="C1278" s="87" t="s">
        <v>146</v>
      </c>
      <c r="D1278" s="88">
        <v>397.03</v>
      </c>
    </row>
    <row r="1279" spans="1:4" x14ac:dyDescent="0.2">
      <c r="A1279" s="86">
        <v>804496</v>
      </c>
      <c r="B1279" s="87" t="s">
        <v>1429</v>
      </c>
      <c r="C1279" s="87" t="s">
        <v>146</v>
      </c>
      <c r="D1279" s="88">
        <v>359.62</v>
      </c>
    </row>
    <row r="1280" spans="1:4" x14ac:dyDescent="0.2">
      <c r="A1280" s="86">
        <v>804469</v>
      </c>
      <c r="B1280" s="87" t="s">
        <v>1430</v>
      </c>
      <c r="C1280" s="87" t="s">
        <v>146</v>
      </c>
      <c r="D1280" s="88">
        <v>328.5</v>
      </c>
    </row>
    <row r="1281" spans="1:4" x14ac:dyDescent="0.2">
      <c r="A1281" s="86">
        <v>804468</v>
      </c>
      <c r="B1281" s="87" t="s">
        <v>1431</v>
      </c>
      <c r="C1281" s="87" t="s">
        <v>146</v>
      </c>
      <c r="D1281" s="88">
        <v>290.56</v>
      </c>
    </row>
    <row r="1282" spans="1:4" x14ac:dyDescent="0.2">
      <c r="A1282" s="86">
        <v>804479</v>
      </c>
      <c r="B1282" s="87" t="s">
        <v>1432</v>
      </c>
      <c r="C1282" s="87" t="s">
        <v>146</v>
      </c>
      <c r="D1282" s="88">
        <v>378.4</v>
      </c>
    </row>
    <row r="1283" spans="1:4" x14ac:dyDescent="0.2">
      <c r="A1283" s="86">
        <v>804478</v>
      </c>
      <c r="B1283" s="87" t="s">
        <v>1433</v>
      </c>
      <c r="C1283" s="87" t="s">
        <v>146</v>
      </c>
      <c r="D1283" s="88">
        <v>340.52</v>
      </c>
    </row>
    <row r="1284" spans="1:4" x14ac:dyDescent="0.2">
      <c r="A1284" s="86">
        <v>804489</v>
      </c>
      <c r="B1284" s="87" t="s">
        <v>1434</v>
      </c>
      <c r="C1284" s="87" t="s">
        <v>146</v>
      </c>
      <c r="D1284" s="88">
        <v>477.59</v>
      </c>
    </row>
    <row r="1285" spans="1:4" x14ac:dyDescent="0.2">
      <c r="A1285" s="86">
        <v>804488</v>
      </c>
      <c r="B1285" s="87" t="s">
        <v>1435</v>
      </c>
      <c r="C1285" s="87" t="s">
        <v>146</v>
      </c>
      <c r="D1285" s="88">
        <v>429.24</v>
      </c>
    </row>
    <row r="1286" spans="1:4" x14ac:dyDescent="0.2">
      <c r="A1286" s="86">
        <v>804499</v>
      </c>
      <c r="B1286" s="87" t="s">
        <v>1436</v>
      </c>
      <c r="C1286" s="87" t="s">
        <v>146</v>
      </c>
      <c r="D1286" s="88">
        <v>605.91</v>
      </c>
    </row>
    <row r="1287" spans="1:4" x14ac:dyDescent="0.2">
      <c r="A1287" s="86">
        <v>804498</v>
      </c>
      <c r="B1287" s="87" t="s">
        <v>1437</v>
      </c>
      <c r="C1287" s="87" t="s">
        <v>146</v>
      </c>
      <c r="D1287" s="88">
        <v>549.53</v>
      </c>
    </row>
    <row r="1288" spans="1:4" x14ac:dyDescent="0.2">
      <c r="A1288" s="86">
        <v>804471</v>
      </c>
      <c r="B1288" s="87" t="s">
        <v>1438</v>
      </c>
      <c r="C1288" s="87" t="s">
        <v>146</v>
      </c>
      <c r="D1288" s="88">
        <v>446.33</v>
      </c>
    </row>
    <row r="1289" spans="1:4" x14ac:dyDescent="0.2">
      <c r="A1289" s="86">
        <v>804470</v>
      </c>
      <c r="B1289" s="87" t="s">
        <v>1439</v>
      </c>
      <c r="C1289" s="87" t="s">
        <v>146</v>
      </c>
      <c r="D1289" s="88">
        <v>391.08</v>
      </c>
    </row>
    <row r="1290" spans="1:4" x14ac:dyDescent="0.2">
      <c r="A1290" s="86">
        <v>804481</v>
      </c>
      <c r="B1290" s="87" t="s">
        <v>1440</v>
      </c>
      <c r="C1290" s="87" t="s">
        <v>146</v>
      </c>
      <c r="D1290" s="88">
        <v>558.58000000000004</v>
      </c>
    </row>
    <row r="1291" spans="1:4" x14ac:dyDescent="0.2">
      <c r="A1291" s="86">
        <v>804480</v>
      </c>
      <c r="B1291" s="87" t="s">
        <v>1441</v>
      </c>
      <c r="C1291" s="87" t="s">
        <v>146</v>
      </c>
      <c r="D1291" s="88">
        <v>503.48</v>
      </c>
    </row>
    <row r="1292" spans="1:4" x14ac:dyDescent="0.2">
      <c r="A1292" s="86">
        <v>804491</v>
      </c>
      <c r="B1292" s="87" t="s">
        <v>1442</v>
      </c>
      <c r="C1292" s="87" t="s">
        <v>146</v>
      </c>
      <c r="D1292" s="88">
        <v>735.94</v>
      </c>
    </row>
    <row r="1293" spans="1:4" x14ac:dyDescent="0.2">
      <c r="A1293" s="86">
        <v>804490</v>
      </c>
      <c r="B1293" s="87" t="s">
        <v>1443</v>
      </c>
      <c r="C1293" s="87" t="s">
        <v>146</v>
      </c>
      <c r="D1293" s="88">
        <v>662.34</v>
      </c>
    </row>
    <row r="1294" spans="1:4" x14ac:dyDescent="0.2">
      <c r="A1294" s="86">
        <v>804501</v>
      </c>
      <c r="B1294" s="87" t="s">
        <v>1444</v>
      </c>
      <c r="C1294" s="87" t="s">
        <v>146</v>
      </c>
      <c r="D1294" s="88">
        <v>883.05</v>
      </c>
    </row>
    <row r="1295" spans="1:4" x14ac:dyDescent="0.2">
      <c r="A1295" s="86">
        <v>804500</v>
      </c>
      <c r="B1295" s="87" t="s">
        <v>1445</v>
      </c>
      <c r="C1295" s="87" t="s">
        <v>146</v>
      </c>
      <c r="D1295" s="88">
        <v>799.61</v>
      </c>
    </row>
    <row r="1296" spans="1:4" x14ac:dyDescent="0.2">
      <c r="A1296" s="86">
        <v>804473</v>
      </c>
      <c r="B1296" s="87" t="s">
        <v>1446</v>
      </c>
      <c r="C1296" s="87" t="s">
        <v>146</v>
      </c>
      <c r="D1296" s="88">
        <v>719.54</v>
      </c>
    </row>
    <row r="1297" spans="1:4" x14ac:dyDescent="0.2">
      <c r="A1297" s="86">
        <v>804472</v>
      </c>
      <c r="B1297" s="87" t="s">
        <v>1447</v>
      </c>
      <c r="C1297" s="87" t="s">
        <v>146</v>
      </c>
      <c r="D1297" s="88">
        <v>633.24</v>
      </c>
    </row>
    <row r="1298" spans="1:4" x14ac:dyDescent="0.2">
      <c r="A1298" s="86">
        <v>804483</v>
      </c>
      <c r="B1298" s="87" t="s">
        <v>1448</v>
      </c>
      <c r="C1298" s="87" t="s">
        <v>146</v>
      </c>
      <c r="D1298" s="88">
        <v>894.16</v>
      </c>
    </row>
    <row r="1299" spans="1:4" x14ac:dyDescent="0.2">
      <c r="A1299" s="86">
        <v>804482</v>
      </c>
      <c r="B1299" s="87" t="s">
        <v>1449</v>
      </c>
      <c r="C1299" s="87" t="s">
        <v>146</v>
      </c>
      <c r="D1299" s="88">
        <v>808.09</v>
      </c>
    </row>
    <row r="1300" spans="1:4" x14ac:dyDescent="0.2">
      <c r="A1300" s="86">
        <v>804493</v>
      </c>
      <c r="B1300" s="87" t="s">
        <v>1450</v>
      </c>
      <c r="C1300" s="87" t="s">
        <v>146</v>
      </c>
      <c r="D1300" s="88">
        <v>1179.3800000000001</v>
      </c>
    </row>
    <row r="1301" spans="1:4" x14ac:dyDescent="0.2">
      <c r="A1301" s="86">
        <v>804492</v>
      </c>
      <c r="B1301" s="87" t="s">
        <v>1451</v>
      </c>
      <c r="C1301" s="87" t="s">
        <v>146</v>
      </c>
      <c r="D1301" s="88">
        <v>1065.45</v>
      </c>
    </row>
    <row r="1302" spans="1:4" x14ac:dyDescent="0.2">
      <c r="A1302" s="86">
        <v>804503</v>
      </c>
      <c r="B1302" s="87" t="s">
        <v>1452</v>
      </c>
      <c r="C1302" s="87" t="s">
        <v>146</v>
      </c>
      <c r="D1302" s="88">
        <v>1405.8</v>
      </c>
    </row>
    <row r="1303" spans="1:4" x14ac:dyDescent="0.2">
      <c r="A1303" s="86">
        <v>804502</v>
      </c>
      <c r="B1303" s="87" t="s">
        <v>1453</v>
      </c>
      <c r="C1303" s="87" t="s">
        <v>146</v>
      </c>
      <c r="D1303" s="88">
        <v>1288.03</v>
      </c>
    </row>
    <row r="1304" spans="1:4" x14ac:dyDescent="0.2">
      <c r="A1304" s="86">
        <v>804180</v>
      </c>
      <c r="B1304" s="87" t="s">
        <v>1454</v>
      </c>
      <c r="C1304" s="87" t="s">
        <v>146</v>
      </c>
      <c r="D1304" s="88">
        <v>1191.3699999999999</v>
      </c>
    </row>
    <row r="1305" spans="1:4" x14ac:dyDescent="0.2">
      <c r="A1305" s="86">
        <v>804181</v>
      </c>
      <c r="B1305" s="87" t="s">
        <v>1455</v>
      </c>
      <c r="C1305" s="87" t="s">
        <v>146</v>
      </c>
      <c r="D1305" s="88">
        <v>1271.8599999999999</v>
      </c>
    </row>
    <row r="1306" spans="1:4" x14ac:dyDescent="0.2">
      <c r="A1306" s="86">
        <v>804182</v>
      </c>
      <c r="B1306" s="87" t="s">
        <v>1456</v>
      </c>
      <c r="C1306" s="87" t="s">
        <v>146</v>
      </c>
      <c r="D1306" s="88">
        <v>1330.03</v>
      </c>
    </row>
    <row r="1307" spans="1:4" x14ac:dyDescent="0.2">
      <c r="A1307" s="86">
        <v>804183</v>
      </c>
      <c r="B1307" s="87" t="s">
        <v>1457</v>
      </c>
      <c r="C1307" s="87" t="s">
        <v>146</v>
      </c>
      <c r="D1307" s="88">
        <v>1410.52</v>
      </c>
    </row>
    <row r="1308" spans="1:4" x14ac:dyDescent="0.2">
      <c r="A1308" s="86">
        <v>804184</v>
      </c>
      <c r="B1308" s="87" t="s">
        <v>1458</v>
      </c>
      <c r="C1308" s="87" t="s">
        <v>146</v>
      </c>
      <c r="D1308" s="88">
        <v>1403.07</v>
      </c>
    </row>
    <row r="1309" spans="1:4" x14ac:dyDescent="0.2">
      <c r="A1309" s="86">
        <v>804185</v>
      </c>
      <c r="B1309" s="87" t="s">
        <v>1459</v>
      </c>
      <c r="C1309" s="87" t="s">
        <v>146</v>
      </c>
      <c r="D1309" s="88">
        <v>1483.56</v>
      </c>
    </row>
    <row r="1310" spans="1:4" x14ac:dyDescent="0.2">
      <c r="A1310" s="86">
        <v>804186</v>
      </c>
      <c r="B1310" s="87" t="s">
        <v>1460</v>
      </c>
      <c r="C1310" s="87" t="s">
        <v>146</v>
      </c>
      <c r="D1310" s="88">
        <v>1686.98</v>
      </c>
    </row>
    <row r="1311" spans="1:4" x14ac:dyDescent="0.2">
      <c r="A1311" s="86">
        <v>804187</v>
      </c>
      <c r="B1311" s="87" t="s">
        <v>1461</v>
      </c>
      <c r="C1311" s="87" t="s">
        <v>146</v>
      </c>
      <c r="D1311" s="88">
        <v>1767.47</v>
      </c>
    </row>
    <row r="1312" spans="1:4" x14ac:dyDescent="0.2">
      <c r="A1312" s="86">
        <v>804188</v>
      </c>
      <c r="B1312" s="87" t="s">
        <v>1462</v>
      </c>
      <c r="C1312" s="87" t="s">
        <v>146</v>
      </c>
      <c r="D1312" s="88">
        <v>1615.68</v>
      </c>
    </row>
    <row r="1313" spans="1:4" x14ac:dyDescent="0.2">
      <c r="A1313" s="86">
        <v>804189</v>
      </c>
      <c r="B1313" s="87" t="s">
        <v>1463</v>
      </c>
      <c r="C1313" s="87" t="s">
        <v>146</v>
      </c>
      <c r="D1313" s="88">
        <v>1723.35</v>
      </c>
    </row>
    <row r="1314" spans="1:4" x14ac:dyDescent="0.2">
      <c r="A1314" s="86">
        <v>804190</v>
      </c>
      <c r="B1314" s="87" t="s">
        <v>1464</v>
      </c>
      <c r="C1314" s="87" t="s">
        <v>146</v>
      </c>
      <c r="D1314" s="88">
        <v>1794.17</v>
      </c>
    </row>
    <row r="1315" spans="1:4" x14ac:dyDescent="0.2">
      <c r="A1315" s="86">
        <v>804191</v>
      </c>
      <c r="B1315" s="87" t="s">
        <v>1465</v>
      </c>
      <c r="C1315" s="87" t="s">
        <v>146</v>
      </c>
      <c r="D1315" s="88">
        <v>1901.84</v>
      </c>
    </row>
    <row r="1316" spans="1:4" x14ac:dyDescent="0.2">
      <c r="A1316" s="86">
        <v>804192</v>
      </c>
      <c r="B1316" s="87" t="s">
        <v>1466</v>
      </c>
      <c r="C1316" s="87" t="s">
        <v>146</v>
      </c>
      <c r="D1316" s="88">
        <v>1830.03</v>
      </c>
    </row>
    <row r="1317" spans="1:4" x14ac:dyDescent="0.2">
      <c r="A1317" s="86">
        <v>804193</v>
      </c>
      <c r="B1317" s="87" t="s">
        <v>1467</v>
      </c>
      <c r="C1317" s="87" t="s">
        <v>146</v>
      </c>
      <c r="D1317" s="88">
        <v>1937.69</v>
      </c>
    </row>
    <row r="1318" spans="1:4" x14ac:dyDescent="0.2">
      <c r="A1318" s="86">
        <v>804194</v>
      </c>
      <c r="B1318" s="87" t="s">
        <v>1468</v>
      </c>
      <c r="C1318" s="87" t="s">
        <v>146</v>
      </c>
      <c r="D1318" s="88">
        <v>2284.0700000000002</v>
      </c>
    </row>
    <row r="1319" spans="1:4" x14ac:dyDescent="0.2">
      <c r="A1319" s="86">
        <v>804195</v>
      </c>
      <c r="B1319" s="87" t="s">
        <v>1469</v>
      </c>
      <c r="C1319" s="87" t="s">
        <v>146</v>
      </c>
      <c r="D1319" s="88">
        <v>2391.7399999999998</v>
      </c>
    </row>
    <row r="1320" spans="1:4" x14ac:dyDescent="0.2">
      <c r="A1320" s="86">
        <v>804196</v>
      </c>
      <c r="B1320" s="87" t="s">
        <v>1470</v>
      </c>
      <c r="C1320" s="87" t="s">
        <v>146</v>
      </c>
      <c r="D1320" s="88">
        <v>2328.42</v>
      </c>
    </row>
    <row r="1321" spans="1:4" x14ac:dyDescent="0.2">
      <c r="A1321" s="86">
        <v>804197</v>
      </c>
      <c r="B1321" s="87" t="s">
        <v>1471</v>
      </c>
      <c r="C1321" s="87" t="s">
        <v>146</v>
      </c>
      <c r="D1321" s="88">
        <v>2465.6799999999998</v>
      </c>
    </row>
    <row r="1322" spans="1:4" x14ac:dyDescent="0.2">
      <c r="A1322" s="86">
        <v>804198</v>
      </c>
      <c r="B1322" s="87" t="s">
        <v>1472</v>
      </c>
      <c r="C1322" s="87" t="s">
        <v>146</v>
      </c>
      <c r="D1322" s="88">
        <v>2531.2800000000002</v>
      </c>
    </row>
    <row r="1323" spans="1:4" x14ac:dyDescent="0.2">
      <c r="A1323" s="86">
        <v>804199</v>
      </c>
      <c r="B1323" s="87" t="s">
        <v>1473</v>
      </c>
      <c r="C1323" s="87" t="s">
        <v>146</v>
      </c>
      <c r="D1323" s="88">
        <v>2668.54</v>
      </c>
    </row>
    <row r="1324" spans="1:4" x14ac:dyDescent="0.2">
      <c r="A1324" s="86">
        <v>804200</v>
      </c>
      <c r="B1324" s="87" t="s">
        <v>1474</v>
      </c>
      <c r="C1324" s="87" t="s">
        <v>146</v>
      </c>
      <c r="D1324" s="88">
        <v>2624.52</v>
      </c>
    </row>
    <row r="1325" spans="1:4" x14ac:dyDescent="0.2">
      <c r="A1325" s="86">
        <v>804201</v>
      </c>
      <c r="B1325" s="87" t="s">
        <v>1475</v>
      </c>
      <c r="C1325" s="87" t="s">
        <v>146</v>
      </c>
      <c r="D1325" s="88">
        <v>2761.78</v>
      </c>
    </row>
    <row r="1326" spans="1:4" x14ac:dyDescent="0.2">
      <c r="A1326" s="86">
        <v>804202</v>
      </c>
      <c r="B1326" s="87" t="s">
        <v>1476</v>
      </c>
      <c r="C1326" s="87" t="s">
        <v>146</v>
      </c>
      <c r="D1326" s="88">
        <v>2726.98</v>
      </c>
    </row>
    <row r="1327" spans="1:4" x14ac:dyDescent="0.2">
      <c r="A1327" s="86">
        <v>804203</v>
      </c>
      <c r="B1327" s="87" t="s">
        <v>1477</v>
      </c>
      <c r="C1327" s="87" t="s">
        <v>146</v>
      </c>
      <c r="D1327" s="88">
        <v>2864.24</v>
      </c>
    </row>
    <row r="1328" spans="1:4" x14ac:dyDescent="0.2">
      <c r="A1328" s="86">
        <v>804204</v>
      </c>
      <c r="B1328" s="87" t="s">
        <v>1478</v>
      </c>
      <c r="C1328" s="87" t="s">
        <v>146</v>
      </c>
      <c r="D1328" s="88">
        <v>3050.23</v>
      </c>
    </row>
    <row r="1329" spans="1:4" x14ac:dyDescent="0.2">
      <c r="A1329" s="86">
        <v>804205</v>
      </c>
      <c r="B1329" s="87" t="s">
        <v>1479</v>
      </c>
      <c r="C1329" s="87" t="s">
        <v>146</v>
      </c>
      <c r="D1329" s="88">
        <v>3227.51</v>
      </c>
    </row>
    <row r="1330" spans="1:4" x14ac:dyDescent="0.2">
      <c r="A1330" s="86">
        <v>804206</v>
      </c>
      <c r="B1330" s="87" t="s">
        <v>1480</v>
      </c>
      <c r="C1330" s="87" t="s">
        <v>146</v>
      </c>
      <c r="D1330" s="88">
        <v>3432.95</v>
      </c>
    </row>
    <row r="1331" spans="1:4" x14ac:dyDescent="0.2">
      <c r="A1331" s="86">
        <v>804207</v>
      </c>
      <c r="B1331" s="87" t="s">
        <v>1481</v>
      </c>
      <c r="C1331" s="87" t="s">
        <v>146</v>
      </c>
      <c r="D1331" s="88">
        <v>3610.23</v>
      </c>
    </row>
    <row r="1332" spans="1:4" x14ac:dyDescent="0.2">
      <c r="A1332" s="86">
        <v>804208</v>
      </c>
      <c r="B1332" s="87" t="s">
        <v>1482</v>
      </c>
      <c r="C1332" s="87" t="s">
        <v>146</v>
      </c>
      <c r="D1332" s="88">
        <v>3486.08</v>
      </c>
    </row>
    <row r="1333" spans="1:4" x14ac:dyDescent="0.2">
      <c r="A1333" s="86">
        <v>804209</v>
      </c>
      <c r="B1333" s="87" t="s">
        <v>1483</v>
      </c>
      <c r="C1333" s="87" t="s">
        <v>146</v>
      </c>
      <c r="D1333" s="88">
        <v>3663.36</v>
      </c>
    </row>
    <row r="1334" spans="1:4" x14ac:dyDescent="0.2">
      <c r="A1334" s="86">
        <v>804210</v>
      </c>
      <c r="B1334" s="87" t="s">
        <v>1484</v>
      </c>
      <c r="C1334" s="87" t="s">
        <v>146</v>
      </c>
      <c r="D1334" s="88">
        <v>3654.21</v>
      </c>
    </row>
    <row r="1335" spans="1:4" x14ac:dyDescent="0.2">
      <c r="A1335" s="86">
        <v>804211</v>
      </c>
      <c r="B1335" s="87" t="s">
        <v>1485</v>
      </c>
      <c r="C1335" s="87" t="s">
        <v>146</v>
      </c>
      <c r="D1335" s="88">
        <v>3831.49</v>
      </c>
    </row>
    <row r="1336" spans="1:4" x14ac:dyDescent="0.2">
      <c r="A1336" s="86">
        <v>804012</v>
      </c>
      <c r="B1336" s="87" t="s">
        <v>1486</v>
      </c>
      <c r="C1336" s="87" t="s">
        <v>146</v>
      </c>
      <c r="D1336" s="88">
        <v>233.43</v>
      </c>
    </row>
    <row r="1337" spans="1:4" x14ac:dyDescent="0.2">
      <c r="A1337" s="86">
        <v>804013</v>
      </c>
      <c r="B1337" s="87" t="s">
        <v>1487</v>
      </c>
      <c r="C1337" s="87" t="s">
        <v>146</v>
      </c>
      <c r="D1337" s="88">
        <v>253.03</v>
      </c>
    </row>
    <row r="1338" spans="1:4" x14ac:dyDescent="0.2">
      <c r="A1338" s="86">
        <v>804014</v>
      </c>
      <c r="B1338" s="87" t="s">
        <v>1488</v>
      </c>
      <c r="C1338" s="87" t="s">
        <v>146</v>
      </c>
      <c r="D1338" s="88">
        <v>254.76</v>
      </c>
    </row>
    <row r="1339" spans="1:4" x14ac:dyDescent="0.2">
      <c r="A1339" s="86">
        <v>804015</v>
      </c>
      <c r="B1339" s="87" t="s">
        <v>1489</v>
      </c>
      <c r="C1339" s="87" t="s">
        <v>146</v>
      </c>
      <c r="D1339" s="88">
        <v>274.35000000000002</v>
      </c>
    </row>
    <row r="1340" spans="1:4" x14ac:dyDescent="0.2">
      <c r="A1340" s="86">
        <v>804016</v>
      </c>
      <c r="B1340" s="87" t="s">
        <v>1490</v>
      </c>
      <c r="C1340" s="87" t="s">
        <v>146</v>
      </c>
      <c r="D1340" s="88">
        <v>297.44</v>
      </c>
    </row>
    <row r="1341" spans="1:4" x14ac:dyDescent="0.2">
      <c r="A1341" s="86">
        <v>804017</v>
      </c>
      <c r="B1341" s="87" t="s">
        <v>1491</v>
      </c>
      <c r="C1341" s="87" t="s">
        <v>146</v>
      </c>
      <c r="D1341" s="88">
        <v>317.02999999999997</v>
      </c>
    </row>
    <row r="1342" spans="1:4" x14ac:dyDescent="0.2">
      <c r="A1342" s="86">
        <v>804018</v>
      </c>
      <c r="B1342" s="87" t="s">
        <v>1492</v>
      </c>
      <c r="C1342" s="87" t="s">
        <v>146</v>
      </c>
      <c r="D1342" s="88">
        <v>343.18</v>
      </c>
    </row>
    <row r="1343" spans="1:4" x14ac:dyDescent="0.2">
      <c r="A1343" s="86">
        <v>804019</v>
      </c>
      <c r="B1343" s="87" t="s">
        <v>1493</v>
      </c>
      <c r="C1343" s="87" t="s">
        <v>146</v>
      </c>
      <c r="D1343" s="88">
        <v>362.78</v>
      </c>
    </row>
    <row r="1344" spans="1:4" x14ac:dyDescent="0.2">
      <c r="A1344" s="86">
        <v>804020</v>
      </c>
      <c r="B1344" s="87" t="s">
        <v>1494</v>
      </c>
      <c r="C1344" s="87" t="s">
        <v>146</v>
      </c>
      <c r="D1344" s="88">
        <v>377.18</v>
      </c>
    </row>
    <row r="1345" spans="1:4" x14ac:dyDescent="0.2">
      <c r="A1345" s="86">
        <v>804021</v>
      </c>
      <c r="B1345" s="87" t="s">
        <v>1495</v>
      </c>
      <c r="C1345" s="87" t="s">
        <v>146</v>
      </c>
      <c r="D1345" s="88">
        <v>406.62</v>
      </c>
    </row>
    <row r="1346" spans="1:4" x14ac:dyDescent="0.2">
      <c r="A1346" s="86">
        <v>804022</v>
      </c>
      <c r="B1346" s="87" t="s">
        <v>1496</v>
      </c>
      <c r="C1346" s="87" t="s">
        <v>146</v>
      </c>
      <c r="D1346" s="88">
        <v>406.02</v>
      </c>
    </row>
    <row r="1347" spans="1:4" x14ac:dyDescent="0.2">
      <c r="A1347" s="86">
        <v>804023</v>
      </c>
      <c r="B1347" s="87" t="s">
        <v>1497</v>
      </c>
      <c r="C1347" s="87" t="s">
        <v>146</v>
      </c>
      <c r="D1347" s="88">
        <v>435.46</v>
      </c>
    </row>
    <row r="1348" spans="1:4" x14ac:dyDescent="0.2">
      <c r="A1348" s="86">
        <v>804024</v>
      </c>
      <c r="B1348" s="87" t="s">
        <v>1498</v>
      </c>
      <c r="C1348" s="87" t="s">
        <v>146</v>
      </c>
      <c r="D1348" s="88">
        <v>421.37</v>
      </c>
    </row>
    <row r="1349" spans="1:4" x14ac:dyDescent="0.2">
      <c r="A1349" s="86">
        <v>804025</v>
      </c>
      <c r="B1349" s="87" t="s">
        <v>1499</v>
      </c>
      <c r="C1349" s="87" t="s">
        <v>146</v>
      </c>
      <c r="D1349" s="88">
        <v>450.81</v>
      </c>
    </row>
    <row r="1350" spans="1:4" x14ac:dyDescent="0.2">
      <c r="A1350" s="86">
        <v>804026</v>
      </c>
      <c r="B1350" s="87" t="s">
        <v>1500</v>
      </c>
      <c r="C1350" s="87" t="s">
        <v>146</v>
      </c>
      <c r="D1350" s="88">
        <v>575.24</v>
      </c>
    </row>
    <row r="1351" spans="1:4" x14ac:dyDescent="0.2">
      <c r="A1351" s="86">
        <v>804027</v>
      </c>
      <c r="B1351" s="87" t="s">
        <v>1501</v>
      </c>
      <c r="C1351" s="87" t="s">
        <v>146</v>
      </c>
      <c r="D1351" s="88">
        <v>604.67999999999995</v>
      </c>
    </row>
    <row r="1352" spans="1:4" x14ac:dyDescent="0.2">
      <c r="A1352" s="86">
        <v>804028</v>
      </c>
      <c r="B1352" s="87" t="s">
        <v>1502</v>
      </c>
      <c r="C1352" s="87" t="s">
        <v>146</v>
      </c>
      <c r="D1352" s="88">
        <v>619.23</v>
      </c>
    </row>
    <row r="1353" spans="1:4" x14ac:dyDescent="0.2">
      <c r="A1353" s="86">
        <v>804029</v>
      </c>
      <c r="B1353" s="87" t="s">
        <v>1503</v>
      </c>
      <c r="C1353" s="87" t="s">
        <v>146</v>
      </c>
      <c r="D1353" s="88">
        <v>659.47</v>
      </c>
    </row>
    <row r="1354" spans="1:4" x14ac:dyDescent="0.2">
      <c r="A1354" s="86">
        <v>804030</v>
      </c>
      <c r="B1354" s="87" t="s">
        <v>1504</v>
      </c>
      <c r="C1354" s="87" t="s">
        <v>146</v>
      </c>
      <c r="D1354" s="88">
        <v>688.56</v>
      </c>
    </row>
    <row r="1355" spans="1:4" x14ac:dyDescent="0.2">
      <c r="A1355" s="86">
        <v>804031</v>
      </c>
      <c r="B1355" s="87" t="s">
        <v>1505</v>
      </c>
      <c r="C1355" s="87" t="s">
        <v>146</v>
      </c>
      <c r="D1355" s="88">
        <v>728.8</v>
      </c>
    </row>
    <row r="1356" spans="1:4" x14ac:dyDescent="0.2">
      <c r="A1356" s="86">
        <v>804032</v>
      </c>
      <c r="B1356" s="87" t="s">
        <v>1506</v>
      </c>
      <c r="C1356" s="87" t="s">
        <v>146</v>
      </c>
      <c r="D1356" s="88">
        <v>725.08</v>
      </c>
    </row>
    <row r="1357" spans="1:4" x14ac:dyDescent="0.2">
      <c r="A1357" s="86">
        <v>804033</v>
      </c>
      <c r="B1357" s="87" t="s">
        <v>1507</v>
      </c>
      <c r="C1357" s="87" t="s">
        <v>146</v>
      </c>
      <c r="D1357" s="88">
        <v>765.32</v>
      </c>
    </row>
    <row r="1358" spans="1:4" x14ac:dyDescent="0.2">
      <c r="A1358" s="86">
        <v>804034</v>
      </c>
      <c r="B1358" s="87" t="s">
        <v>1508</v>
      </c>
      <c r="C1358" s="87" t="s">
        <v>146</v>
      </c>
      <c r="D1358" s="88">
        <v>867.03</v>
      </c>
    </row>
    <row r="1359" spans="1:4" x14ac:dyDescent="0.2">
      <c r="A1359" s="86">
        <v>804035</v>
      </c>
      <c r="B1359" s="87" t="s">
        <v>1509</v>
      </c>
      <c r="C1359" s="87" t="s">
        <v>146</v>
      </c>
      <c r="D1359" s="88">
        <v>907.28</v>
      </c>
    </row>
    <row r="1360" spans="1:4" x14ac:dyDescent="0.2">
      <c r="A1360" s="86">
        <v>804036</v>
      </c>
      <c r="B1360" s="87" t="s">
        <v>1510</v>
      </c>
      <c r="C1360" s="87" t="s">
        <v>146</v>
      </c>
      <c r="D1360" s="88">
        <v>832.17</v>
      </c>
    </row>
    <row r="1361" spans="1:4" x14ac:dyDescent="0.2">
      <c r="A1361" s="86">
        <v>804037</v>
      </c>
      <c r="B1361" s="87" t="s">
        <v>1511</v>
      </c>
      <c r="C1361" s="87" t="s">
        <v>146</v>
      </c>
      <c r="D1361" s="88">
        <v>884.72</v>
      </c>
    </row>
    <row r="1362" spans="1:4" x14ac:dyDescent="0.2">
      <c r="A1362" s="86">
        <v>804038</v>
      </c>
      <c r="B1362" s="87" t="s">
        <v>1512</v>
      </c>
      <c r="C1362" s="87" t="s">
        <v>146</v>
      </c>
      <c r="D1362" s="88">
        <v>921.41</v>
      </c>
    </row>
    <row r="1363" spans="1:4" x14ac:dyDescent="0.2">
      <c r="A1363" s="86">
        <v>804039</v>
      </c>
      <c r="B1363" s="87" t="s">
        <v>1513</v>
      </c>
      <c r="C1363" s="87" t="s">
        <v>146</v>
      </c>
      <c r="D1363" s="88">
        <v>973.96</v>
      </c>
    </row>
    <row r="1364" spans="1:4" x14ac:dyDescent="0.2">
      <c r="A1364" s="86">
        <v>804040</v>
      </c>
      <c r="B1364" s="87" t="s">
        <v>1514</v>
      </c>
      <c r="C1364" s="87" t="s">
        <v>146</v>
      </c>
      <c r="D1364" s="88">
        <v>939.34</v>
      </c>
    </row>
    <row r="1365" spans="1:4" x14ac:dyDescent="0.2">
      <c r="A1365" s="86">
        <v>804041</v>
      </c>
      <c r="B1365" s="87" t="s">
        <v>1515</v>
      </c>
      <c r="C1365" s="87" t="s">
        <v>146</v>
      </c>
      <c r="D1365" s="88">
        <v>991.89</v>
      </c>
    </row>
    <row r="1366" spans="1:4" x14ac:dyDescent="0.2">
      <c r="A1366" s="86">
        <v>804042</v>
      </c>
      <c r="B1366" s="87" t="s">
        <v>1516</v>
      </c>
      <c r="C1366" s="87" t="s">
        <v>146</v>
      </c>
      <c r="D1366" s="88">
        <v>1166.3599999999999</v>
      </c>
    </row>
    <row r="1367" spans="1:4" x14ac:dyDescent="0.2">
      <c r="A1367" s="86">
        <v>804043</v>
      </c>
      <c r="B1367" s="87" t="s">
        <v>1517</v>
      </c>
      <c r="C1367" s="87" t="s">
        <v>146</v>
      </c>
      <c r="D1367" s="88">
        <v>1218.9100000000001</v>
      </c>
    </row>
    <row r="1368" spans="1:4" x14ac:dyDescent="0.2">
      <c r="A1368" s="86">
        <v>804044</v>
      </c>
      <c r="B1368" s="87" t="s">
        <v>1518</v>
      </c>
      <c r="C1368" s="87" t="s">
        <v>146</v>
      </c>
      <c r="D1368" s="88">
        <v>1188.54</v>
      </c>
    </row>
    <row r="1369" spans="1:4" x14ac:dyDescent="0.2">
      <c r="A1369" s="86">
        <v>804045</v>
      </c>
      <c r="B1369" s="87" t="s">
        <v>1519</v>
      </c>
      <c r="C1369" s="87" t="s">
        <v>146</v>
      </c>
      <c r="D1369" s="88">
        <v>1254.22</v>
      </c>
    </row>
    <row r="1370" spans="1:4" x14ac:dyDescent="0.2">
      <c r="A1370" s="86">
        <v>804046</v>
      </c>
      <c r="B1370" s="87" t="s">
        <v>1520</v>
      </c>
      <c r="C1370" s="87" t="s">
        <v>146</v>
      </c>
      <c r="D1370" s="88">
        <v>1289.97</v>
      </c>
    </row>
    <row r="1371" spans="1:4" x14ac:dyDescent="0.2">
      <c r="A1371" s="86">
        <v>804047</v>
      </c>
      <c r="B1371" s="87" t="s">
        <v>1521</v>
      </c>
      <c r="C1371" s="87" t="s">
        <v>146</v>
      </c>
      <c r="D1371" s="88">
        <v>1355.65</v>
      </c>
    </row>
    <row r="1372" spans="1:4" x14ac:dyDescent="0.2">
      <c r="A1372" s="86">
        <v>804048</v>
      </c>
      <c r="B1372" s="87" t="s">
        <v>1522</v>
      </c>
      <c r="C1372" s="87" t="s">
        <v>146</v>
      </c>
      <c r="D1372" s="88">
        <v>1336.59</v>
      </c>
    </row>
    <row r="1373" spans="1:4" x14ac:dyDescent="0.2">
      <c r="A1373" s="86">
        <v>804049</v>
      </c>
      <c r="B1373" s="87" t="s">
        <v>1523</v>
      </c>
      <c r="C1373" s="87" t="s">
        <v>146</v>
      </c>
      <c r="D1373" s="88">
        <v>1402.27</v>
      </c>
    </row>
    <row r="1374" spans="1:4" x14ac:dyDescent="0.2">
      <c r="A1374" s="86">
        <v>804050</v>
      </c>
      <c r="B1374" s="87" t="s">
        <v>1524</v>
      </c>
      <c r="C1374" s="87" t="s">
        <v>146</v>
      </c>
      <c r="D1374" s="88">
        <v>1387.82</v>
      </c>
    </row>
    <row r="1375" spans="1:4" x14ac:dyDescent="0.2">
      <c r="A1375" s="86">
        <v>804051</v>
      </c>
      <c r="B1375" s="87" t="s">
        <v>1525</v>
      </c>
      <c r="C1375" s="87" t="s">
        <v>146</v>
      </c>
      <c r="D1375" s="88">
        <v>1453.5</v>
      </c>
    </row>
    <row r="1376" spans="1:4" x14ac:dyDescent="0.2">
      <c r="A1376" s="86">
        <v>804052</v>
      </c>
      <c r="B1376" s="87" t="s">
        <v>1526</v>
      </c>
      <c r="C1376" s="87" t="s">
        <v>146</v>
      </c>
      <c r="D1376" s="88">
        <v>1552.28</v>
      </c>
    </row>
    <row r="1377" spans="1:4" x14ac:dyDescent="0.2">
      <c r="A1377" s="86">
        <v>804053</v>
      </c>
      <c r="B1377" s="87" t="s">
        <v>1527</v>
      </c>
      <c r="C1377" s="87" t="s">
        <v>146</v>
      </c>
      <c r="D1377" s="88">
        <v>1637.72</v>
      </c>
    </row>
    <row r="1378" spans="1:4" x14ac:dyDescent="0.2">
      <c r="A1378" s="86">
        <v>804054</v>
      </c>
      <c r="B1378" s="87" t="s">
        <v>1528</v>
      </c>
      <c r="C1378" s="87" t="s">
        <v>146</v>
      </c>
      <c r="D1378" s="88">
        <v>1743.65</v>
      </c>
    </row>
    <row r="1379" spans="1:4" x14ac:dyDescent="0.2">
      <c r="A1379" s="86">
        <v>804055</v>
      </c>
      <c r="B1379" s="87" t="s">
        <v>1529</v>
      </c>
      <c r="C1379" s="87" t="s">
        <v>146</v>
      </c>
      <c r="D1379" s="88">
        <v>1829.08</v>
      </c>
    </row>
    <row r="1380" spans="1:4" x14ac:dyDescent="0.2">
      <c r="A1380" s="86">
        <v>804056</v>
      </c>
      <c r="B1380" s="87" t="s">
        <v>1530</v>
      </c>
      <c r="C1380" s="87" t="s">
        <v>146</v>
      </c>
      <c r="D1380" s="88">
        <v>1770.21</v>
      </c>
    </row>
    <row r="1381" spans="1:4" x14ac:dyDescent="0.2">
      <c r="A1381" s="86">
        <v>804057</v>
      </c>
      <c r="B1381" s="87" t="s">
        <v>1531</v>
      </c>
      <c r="C1381" s="87" t="s">
        <v>146</v>
      </c>
      <c r="D1381" s="88">
        <v>1855.64</v>
      </c>
    </row>
    <row r="1382" spans="1:4" x14ac:dyDescent="0.2">
      <c r="A1382" s="86">
        <v>804058</v>
      </c>
      <c r="B1382" s="87" t="s">
        <v>1532</v>
      </c>
      <c r="C1382" s="87" t="s">
        <v>146</v>
      </c>
      <c r="D1382" s="88">
        <v>1854.27</v>
      </c>
    </row>
    <row r="1383" spans="1:4" x14ac:dyDescent="0.2">
      <c r="A1383" s="86">
        <v>804059</v>
      </c>
      <c r="B1383" s="87" t="s">
        <v>1533</v>
      </c>
      <c r="C1383" s="87" t="s">
        <v>146</v>
      </c>
      <c r="D1383" s="88">
        <v>1939.71</v>
      </c>
    </row>
    <row r="1384" spans="1:4" x14ac:dyDescent="0.2">
      <c r="A1384" s="86">
        <v>804292</v>
      </c>
      <c r="B1384" s="87" t="s">
        <v>1534</v>
      </c>
      <c r="C1384" s="87" t="s">
        <v>146</v>
      </c>
      <c r="D1384" s="88">
        <v>2399.21</v>
      </c>
    </row>
    <row r="1385" spans="1:4" x14ac:dyDescent="0.2">
      <c r="A1385" s="86">
        <v>804293</v>
      </c>
      <c r="B1385" s="87" t="s">
        <v>1535</v>
      </c>
      <c r="C1385" s="87" t="s">
        <v>146</v>
      </c>
      <c r="D1385" s="88">
        <v>2561.9899999999998</v>
      </c>
    </row>
    <row r="1386" spans="1:4" x14ac:dyDescent="0.2">
      <c r="A1386" s="86">
        <v>804294</v>
      </c>
      <c r="B1386" s="87" t="s">
        <v>1536</v>
      </c>
      <c r="C1386" s="87" t="s">
        <v>146</v>
      </c>
      <c r="D1386" s="88">
        <v>2666.94</v>
      </c>
    </row>
    <row r="1387" spans="1:4" x14ac:dyDescent="0.2">
      <c r="A1387" s="86">
        <v>804295</v>
      </c>
      <c r="B1387" s="87" t="s">
        <v>1537</v>
      </c>
      <c r="C1387" s="87" t="s">
        <v>146</v>
      </c>
      <c r="D1387" s="88">
        <v>2829.72</v>
      </c>
    </row>
    <row r="1388" spans="1:4" x14ac:dyDescent="0.2">
      <c r="A1388" s="86">
        <v>804296</v>
      </c>
      <c r="B1388" s="87" t="s">
        <v>1538</v>
      </c>
      <c r="C1388" s="87" t="s">
        <v>146</v>
      </c>
      <c r="D1388" s="88">
        <v>2720.72</v>
      </c>
    </row>
    <row r="1389" spans="1:4" x14ac:dyDescent="0.2">
      <c r="A1389" s="86">
        <v>804297</v>
      </c>
      <c r="B1389" s="87" t="s">
        <v>1539</v>
      </c>
      <c r="C1389" s="87" t="s">
        <v>146</v>
      </c>
      <c r="D1389" s="88">
        <v>2883.5</v>
      </c>
    </row>
    <row r="1390" spans="1:4" x14ac:dyDescent="0.2">
      <c r="A1390" s="86">
        <v>804298</v>
      </c>
      <c r="B1390" s="87" t="s">
        <v>1540</v>
      </c>
      <c r="C1390" s="87" t="s">
        <v>146</v>
      </c>
      <c r="D1390" s="88">
        <v>3401.79</v>
      </c>
    </row>
    <row r="1391" spans="1:4" x14ac:dyDescent="0.2">
      <c r="A1391" s="86">
        <v>804299</v>
      </c>
      <c r="B1391" s="87" t="s">
        <v>1541</v>
      </c>
      <c r="C1391" s="87" t="s">
        <v>146</v>
      </c>
      <c r="D1391" s="88">
        <v>3564.57</v>
      </c>
    </row>
    <row r="1392" spans="1:4" x14ac:dyDescent="0.2">
      <c r="A1392" s="86">
        <v>804300</v>
      </c>
      <c r="B1392" s="87" t="s">
        <v>1542</v>
      </c>
      <c r="C1392" s="87" t="s">
        <v>146</v>
      </c>
      <c r="D1392" s="88">
        <v>3468.05</v>
      </c>
    </row>
    <row r="1393" spans="1:4" x14ac:dyDescent="0.2">
      <c r="A1393" s="86">
        <v>804301</v>
      </c>
      <c r="B1393" s="87" t="s">
        <v>1543</v>
      </c>
      <c r="C1393" s="87" t="s">
        <v>146</v>
      </c>
      <c r="D1393" s="88">
        <v>3676.76</v>
      </c>
    </row>
    <row r="1394" spans="1:4" x14ac:dyDescent="0.2">
      <c r="A1394" s="86">
        <v>804302</v>
      </c>
      <c r="B1394" s="87" t="s">
        <v>1544</v>
      </c>
      <c r="C1394" s="87" t="s">
        <v>146</v>
      </c>
      <c r="D1394" s="88">
        <v>3772.34</v>
      </c>
    </row>
    <row r="1395" spans="1:4" x14ac:dyDescent="0.2">
      <c r="A1395" s="86">
        <v>804303</v>
      </c>
      <c r="B1395" s="87" t="s">
        <v>1545</v>
      </c>
      <c r="C1395" s="87" t="s">
        <v>146</v>
      </c>
      <c r="D1395" s="88">
        <v>3981.05</v>
      </c>
    </row>
    <row r="1396" spans="1:4" x14ac:dyDescent="0.2">
      <c r="A1396" s="86">
        <v>804304</v>
      </c>
      <c r="B1396" s="87" t="s">
        <v>1546</v>
      </c>
      <c r="C1396" s="87" t="s">
        <v>146</v>
      </c>
      <c r="D1396" s="88">
        <v>3912.2</v>
      </c>
    </row>
    <row r="1397" spans="1:4" x14ac:dyDescent="0.2">
      <c r="A1397" s="86">
        <v>804305</v>
      </c>
      <c r="B1397" s="87" t="s">
        <v>1547</v>
      </c>
      <c r="C1397" s="87" t="s">
        <v>146</v>
      </c>
      <c r="D1397" s="88">
        <v>4120.91</v>
      </c>
    </row>
    <row r="1398" spans="1:4" x14ac:dyDescent="0.2">
      <c r="A1398" s="86">
        <v>804306</v>
      </c>
      <c r="B1398" s="87" t="s">
        <v>1548</v>
      </c>
      <c r="C1398" s="87" t="s">
        <v>146</v>
      </c>
      <c r="D1398" s="88">
        <v>4065.89</v>
      </c>
    </row>
    <row r="1399" spans="1:4" x14ac:dyDescent="0.2">
      <c r="A1399" s="86">
        <v>804307</v>
      </c>
      <c r="B1399" s="87" t="s">
        <v>1549</v>
      </c>
      <c r="C1399" s="87" t="s">
        <v>146</v>
      </c>
      <c r="D1399" s="88">
        <v>4274.6000000000004</v>
      </c>
    </row>
    <row r="1400" spans="1:4" x14ac:dyDescent="0.2">
      <c r="A1400" s="86">
        <v>804308</v>
      </c>
      <c r="B1400" s="87" t="s">
        <v>1550</v>
      </c>
      <c r="C1400" s="87" t="s">
        <v>146</v>
      </c>
      <c r="D1400" s="88">
        <v>4548.43</v>
      </c>
    </row>
    <row r="1401" spans="1:4" x14ac:dyDescent="0.2">
      <c r="A1401" s="86">
        <v>804309</v>
      </c>
      <c r="B1401" s="87" t="s">
        <v>1551</v>
      </c>
      <c r="C1401" s="87" t="s">
        <v>146</v>
      </c>
      <c r="D1401" s="88">
        <v>4817.68</v>
      </c>
    </row>
    <row r="1402" spans="1:4" x14ac:dyDescent="0.2">
      <c r="A1402" s="86">
        <v>804310</v>
      </c>
      <c r="B1402" s="87" t="s">
        <v>1552</v>
      </c>
      <c r="C1402" s="87" t="s">
        <v>146</v>
      </c>
      <c r="D1402" s="88">
        <v>5122.51</v>
      </c>
    </row>
    <row r="1403" spans="1:4" x14ac:dyDescent="0.2">
      <c r="A1403" s="86">
        <v>804311</v>
      </c>
      <c r="B1403" s="87" t="s">
        <v>1553</v>
      </c>
      <c r="C1403" s="87" t="s">
        <v>146</v>
      </c>
      <c r="D1403" s="88">
        <v>5391.77</v>
      </c>
    </row>
    <row r="1404" spans="1:4" x14ac:dyDescent="0.2">
      <c r="A1404" s="86">
        <v>804312</v>
      </c>
      <c r="B1404" s="87" t="s">
        <v>1554</v>
      </c>
      <c r="C1404" s="87" t="s">
        <v>146</v>
      </c>
      <c r="D1404" s="88">
        <v>5202.21</v>
      </c>
    </row>
    <row r="1405" spans="1:4" x14ac:dyDescent="0.2">
      <c r="A1405" s="86">
        <v>804313</v>
      </c>
      <c r="B1405" s="87" t="s">
        <v>1555</v>
      </c>
      <c r="C1405" s="87" t="s">
        <v>146</v>
      </c>
      <c r="D1405" s="88">
        <v>5471.46</v>
      </c>
    </row>
    <row r="1406" spans="1:4" x14ac:dyDescent="0.2">
      <c r="A1406" s="86">
        <v>804314</v>
      </c>
      <c r="B1406" s="87" t="s">
        <v>1556</v>
      </c>
      <c r="C1406" s="87" t="s">
        <v>146</v>
      </c>
      <c r="D1406" s="88">
        <v>5454.4</v>
      </c>
    </row>
    <row r="1407" spans="1:4" x14ac:dyDescent="0.2">
      <c r="A1407" s="86">
        <v>804315</v>
      </c>
      <c r="B1407" s="87" t="s">
        <v>1557</v>
      </c>
      <c r="C1407" s="87" t="s">
        <v>146</v>
      </c>
      <c r="D1407" s="88">
        <v>5723.65</v>
      </c>
    </row>
    <row r="1408" spans="1:4" x14ac:dyDescent="0.2">
      <c r="A1408" s="86">
        <v>805446</v>
      </c>
      <c r="B1408" s="87" t="s">
        <v>1558</v>
      </c>
      <c r="C1408" s="87" t="s">
        <v>151</v>
      </c>
      <c r="D1408" s="88">
        <v>39.18</v>
      </c>
    </row>
    <row r="1409" spans="1:4" x14ac:dyDescent="0.2">
      <c r="A1409" s="86">
        <v>805447</v>
      </c>
      <c r="B1409" s="87" t="s">
        <v>1559</v>
      </c>
      <c r="C1409" s="87" t="s">
        <v>151</v>
      </c>
      <c r="D1409" s="88">
        <v>51.5</v>
      </c>
    </row>
    <row r="1410" spans="1:4" x14ac:dyDescent="0.2">
      <c r="A1410" s="86">
        <v>805448</v>
      </c>
      <c r="B1410" s="87" t="s">
        <v>1560</v>
      </c>
      <c r="C1410" s="87" t="s">
        <v>151</v>
      </c>
      <c r="D1410" s="88">
        <v>46.97</v>
      </c>
    </row>
    <row r="1411" spans="1:4" x14ac:dyDescent="0.2">
      <c r="A1411" s="86">
        <v>805449</v>
      </c>
      <c r="B1411" s="87" t="s">
        <v>1561</v>
      </c>
      <c r="C1411" s="87" t="s">
        <v>151</v>
      </c>
      <c r="D1411" s="88">
        <v>61.72</v>
      </c>
    </row>
    <row r="1412" spans="1:4" x14ac:dyDescent="0.2">
      <c r="A1412" s="86">
        <v>805450</v>
      </c>
      <c r="B1412" s="87" t="s">
        <v>1562</v>
      </c>
      <c r="C1412" s="87" t="s">
        <v>151</v>
      </c>
      <c r="D1412" s="88">
        <v>54.49</v>
      </c>
    </row>
    <row r="1413" spans="1:4" x14ac:dyDescent="0.2">
      <c r="A1413" s="86">
        <v>805451</v>
      </c>
      <c r="B1413" s="87" t="s">
        <v>1563</v>
      </c>
      <c r="C1413" s="87" t="s">
        <v>151</v>
      </c>
      <c r="D1413" s="88">
        <v>71.56</v>
      </c>
    </row>
    <row r="1414" spans="1:4" x14ac:dyDescent="0.2">
      <c r="A1414" s="86">
        <v>805452</v>
      </c>
      <c r="B1414" s="87" t="s">
        <v>1564</v>
      </c>
      <c r="C1414" s="87" t="s">
        <v>151</v>
      </c>
      <c r="D1414" s="88">
        <v>63.83</v>
      </c>
    </row>
    <row r="1415" spans="1:4" x14ac:dyDescent="0.2">
      <c r="A1415" s="86">
        <v>805453</v>
      </c>
      <c r="B1415" s="87" t="s">
        <v>1565</v>
      </c>
      <c r="C1415" s="87" t="s">
        <v>151</v>
      </c>
      <c r="D1415" s="88">
        <v>84.1</v>
      </c>
    </row>
    <row r="1416" spans="1:4" x14ac:dyDescent="0.2">
      <c r="A1416" s="86">
        <v>805434</v>
      </c>
      <c r="B1416" s="87" t="s">
        <v>1566</v>
      </c>
      <c r="C1416" s="87" t="s">
        <v>151</v>
      </c>
      <c r="D1416" s="88">
        <v>13.24</v>
      </c>
    </row>
    <row r="1417" spans="1:4" x14ac:dyDescent="0.2">
      <c r="A1417" s="86">
        <v>805435</v>
      </c>
      <c r="B1417" s="87" t="s">
        <v>1567</v>
      </c>
      <c r="C1417" s="87" t="s">
        <v>151</v>
      </c>
      <c r="D1417" s="88">
        <v>16.96</v>
      </c>
    </row>
    <row r="1418" spans="1:4" x14ac:dyDescent="0.2">
      <c r="A1418" s="86">
        <v>805436</v>
      </c>
      <c r="B1418" s="87" t="s">
        <v>1568</v>
      </c>
      <c r="C1418" s="87" t="s">
        <v>151</v>
      </c>
      <c r="D1418" s="88">
        <v>15.57</v>
      </c>
    </row>
    <row r="1419" spans="1:4" x14ac:dyDescent="0.2">
      <c r="A1419" s="86">
        <v>805437</v>
      </c>
      <c r="B1419" s="87" t="s">
        <v>1569</v>
      </c>
      <c r="C1419" s="87" t="s">
        <v>151</v>
      </c>
      <c r="D1419" s="88">
        <v>20.440000000000001</v>
      </c>
    </row>
    <row r="1420" spans="1:4" x14ac:dyDescent="0.2">
      <c r="A1420" s="86">
        <v>805438</v>
      </c>
      <c r="B1420" s="87" t="s">
        <v>1570</v>
      </c>
      <c r="C1420" s="87" t="s">
        <v>151</v>
      </c>
      <c r="D1420" s="88">
        <v>21.03</v>
      </c>
    </row>
    <row r="1421" spans="1:4" x14ac:dyDescent="0.2">
      <c r="A1421" s="86">
        <v>805439</v>
      </c>
      <c r="B1421" s="87" t="s">
        <v>1571</v>
      </c>
      <c r="C1421" s="87" t="s">
        <v>151</v>
      </c>
      <c r="D1421" s="88">
        <v>27.19</v>
      </c>
    </row>
    <row r="1422" spans="1:4" x14ac:dyDescent="0.2">
      <c r="A1422" s="86">
        <v>805440</v>
      </c>
      <c r="B1422" s="87" t="s">
        <v>1572</v>
      </c>
      <c r="C1422" s="87" t="s">
        <v>151</v>
      </c>
      <c r="D1422" s="88">
        <v>23.61</v>
      </c>
    </row>
    <row r="1423" spans="1:4" x14ac:dyDescent="0.2">
      <c r="A1423" s="86">
        <v>805441</v>
      </c>
      <c r="B1423" s="87" t="s">
        <v>1573</v>
      </c>
      <c r="C1423" s="87" t="s">
        <v>151</v>
      </c>
      <c r="D1423" s="88">
        <v>31.05</v>
      </c>
    </row>
    <row r="1424" spans="1:4" x14ac:dyDescent="0.2">
      <c r="A1424" s="86">
        <v>805442</v>
      </c>
      <c r="B1424" s="87" t="s">
        <v>1574</v>
      </c>
      <c r="C1424" s="87" t="s">
        <v>151</v>
      </c>
      <c r="D1424" s="88">
        <v>28.55</v>
      </c>
    </row>
    <row r="1425" spans="1:4" x14ac:dyDescent="0.2">
      <c r="A1425" s="86">
        <v>805443</v>
      </c>
      <c r="B1425" s="87" t="s">
        <v>1575</v>
      </c>
      <c r="C1425" s="87" t="s">
        <v>151</v>
      </c>
      <c r="D1425" s="88">
        <v>37.020000000000003</v>
      </c>
    </row>
    <row r="1426" spans="1:4" x14ac:dyDescent="0.2">
      <c r="A1426" s="86">
        <v>805444</v>
      </c>
      <c r="B1426" s="87" t="s">
        <v>1576</v>
      </c>
      <c r="C1426" s="87" t="s">
        <v>151</v>
      </c>
      <c r="D1426" s="88">
        <v>31.92</v>
      </c>
    </row>
    <row r="1427" spans="1:4" x14ac:dyDescent="0.2">
      <c r="A1427" s="86">
        <v>805445</v>
      </c>
      <c r="B1427" s="87" t="s">
        <v>1577</v>
      </c>
      <c r="C1427" s="87" t="s">
        <v>151</v>
      </c>
      <c r="D1427" s="88">
        <v>42.05</v>
      </c>
    </row>
    <row r="1428" spans="1:4" x14ac:dyDescent="0.2">
      <c r="A1428" s="86">
        <v>805454</v>
      </c>
      <c r="B1428" s="87" t="s">
        <v>1578</v>
      </c>
      <c r="C1428" s="87" t="s">
        <v>151</v>
      </c>
      <c r="D1428" s="88">
        <v>70.58</v>
      </c>
    </row>
    <row r="1429" spans="1:4" x14ac:dyDescent="0.2">
      <c r="A1429" s="86">
        <v>805455</v>
      </c>
      <c r="B1429" s="87" t="s">
        <v>1579</v>
      </c>
      <c r="C1429" s="87" t="s">
        <v>151</v>
      </c>
      <c r="D1429" s="88">
        <v>92.78</v>
      </c>
    </row>
    <row r="1430" spans="1:4" x14ac:dyDescent="0.2">
      <c r="A1430" s="86">
        <v>805456</v>
      </c>
      <c r="B1430" s="87" t="s">
        <v>1580</v>
      </c>
      <c r="C1430" s="87" t="s">
        <v>151</v>
      </c>
      <c r="D1430" s="88">
        <v>80.180000000000007</v>
      </c>
    </row>
    <row r="1431" spans="1:4" x14ac:dyDescent="0.2">
      <c r="A1431" s="86">
        <v>805457</v>
      </c>
      <c r="B1431" s="87" t="s">
        <v>1581</v>
      </c>
      <c r="C1431" s="87" t="s">
        <v>151</v>
      </c>
      <c r="D1431" s="88">
        <v>105.71</v>
      </c>
    </row>
    <row r="1432" spans="1:4" x14ac:dyDescent="0.2">
      <c r="A1432" s="86">
        <v>805458</v>
      </c>
      <c r="B1432" s="87" t="s">
        <v>1582</v>
      </c>
      <c r="C1432" s="87" t="s">
        <v>151</v>
      </c>
      <c r="D1432" s="88">
        <v>96</v>
      </c>
    </row>
    <row r="1433" spans="1:4" x14ac:dyDescent="0.2">
      <c r="A1433" s="86">
        <v>805459</v>
      </c>
      <c r="B1433" s="87" t="s">
        <v>1583</v>
      </c>
      <c r="C1433" s="87" t="s">
        <v>151</v>
      </c>
      <c r="D1433" s="88">
        <v>126.54</v>
      </c>
    </row>
    <row r="1434" spans="1:4" x14ac:dyDescent="0.2">
      <c r="A1434" s="86">
        <v>909620</v>
      </c>
      <c r="B1434" s="87" t="s">
        <v>1584</v>
      </c>
      <c r="C1434" s="87" t="s">
        <v>1585</v>
      </c>
      <c r="D1434" s="88">
        <v>117.56</v>
      </c>
    </row>
    <row r="1435" spans="1:4" x14ac:dyDescent="0.2">
      <c r="A1435" s="86">
        <v>909621</v>
      </c>
      <c r="B1435" s="87" t="s">
        <v>1586</v>
      </c>
      <c r="C1435" s="87" t="s">
        <v>1585</v>
      </c>
      <c r="D1435" s="88">
        <v>116.08</v>
      </c>
    </row>
    <row r="1436" spans="1:4" x14ac:dyDescent="0.2">
      <c r="A1436" s="86">
        <v>903802</v>
      </c>
      <c r="B1436" s="87" t="s">
        <v>1587</v>
      </c>
      <c r="C1436" s="87" t="s">
        <v>151</v>
      </c>
      <c r="D1436" s="88">
        <v>14077.11</v>
      </c>
    </row>
    <row r="1437" spans="1:4" x14ac:dyDescent="0.2">
      <c r="A1437" s="86">
        <v>919113</v>
      </c>
      <c r="B1437" s="87" t="s">
        <v>6542</v>
      </c>
      <c r="C1437" s="87" t="s">
        <v>146</v>
      </c>
      <c r="D1437" s="88">
        <v>148.38999999999999</v>
      </c>
    </row>
    <row r="1438" spans="1:4" x14ac:dyDescent="0.2">
      <c r="A1438" s="86">
        <v>903788</v>
      </c>
      <c r="B1438" s="87" t="s">
        <v>1588</v>
      </c>
      <c r="C1438" s="87" t="s">
        <v>1585</v>
      </c>
      <c r="D1438" s="88">
        <v>4.16</v>
      </c>
    </row>
    <row r="1439" spans="1:4" x14ac:dyDescent="0.2">
      <c r="A1439" s="86">
        <v>919247</v>
      </c>
      <c r="B1439" s="87" t="s">
        <v>1589</v>
      </c>
      <c r="C1439" s="87" t="s">
        <v>1585</v>
      </c>
      <c r="D1439" s="88">
        <v>41.58</v>
      </c>
    </row>
    <row r="1440" spans="1:4" x14ac:dyDescent="0.2">
      <c r="A1440" s="86">
        <v>919016</v>
      </c>
      <c r="B1440" s="87" t="s">
        <v>1590</v>
      </c>
      <c r="C1440" s="87" t="s">
        <v>151</v>
      </c>
      <c r="D1440" s="88">
        <v>7261.05</v>
      </c>
    </row>
    <row r="1441" spans="1:4" x14ac:dyDescent="0.2">
      <c r="A1441" s="86">
        <v>919078</v>
      </c>
      <c r="B1441" s="87" t="s">
        <v>1591</v>
      </c>
      <c r="C1441" s="87" t="s">
        <v>151</v>
      </c>
      <c r="D1441" s="88">
        <v>34754.36</v>
      </c>
    </row>
    <row r="1442" spans="1:4" x14ac:dyDescent="0.2">
      <c r="A1442" s="86">
        <v>903789</v>
      </c>
      <c r="B1442" s="87" t="s">
        <v>1592</v>
      </c>
      <c r="C1442" s="87" t="s">
        <v>1585</v>
      </c>
      <c r="D1442" s="88">
        <v>29.97</v>
      </c>
    </row>
    <row r="1443" spans="1:4" x14ac:dyDescent="0.2">
      <c r="A1443" s="86">
        <v>919250</v>
      </c>
      <c r="B1443" s="87" t="s">
        <v>1593</v>
      </c>
      <c r="C1443" s="87" t="s">
        <v>151</v>
      </c>
      <c r="D1443" s="88">
        <v>582.04999999999995</v>
      </c>
    </row>
    <row r="1444" spans="1:4" x14ac:dyDescent="0.2">
      <c r="A1444" s="86">
        <v>903807</v>
      </c>
      <c r="B1444" s="87" t="s">
        <v>1594</v>
      </c>
      <c r="C1444" s="87" t="s">
        <v>151</v>
      </c>
      <c r="D1444" s="88">
        <v>99391.23</v>
      </c>
    </row>
    <row r="1445" spans="1:4" x14ac:dyDescent="0.2">
      <c r="A1445" s="86">
        <v>903806</v>
      </c>
      <c r="B1445" s="87" t="s">
        <v>1595</v>
      </c>
      <c r="C1445" s="87" t="s">
        <v>151</v>
      </c>
      <c r="D1445" s="88">
        <v>167830.96</v>
      </c>
    </row>
    <row r="1446" spans="1:4" x14ac:dyDescent="0.2">
      <c r="A1446" s="86">
        <v>903804</v>
      </c>
      <c r="B1446" s="87" t="s">
        <v>1596</v>
      </c>
      <c r="C1446" s="87" t="s">
        <v>151</v>
      </c>
      <c r="D1446" s="88">
        <v>61472.58</v>
      </c>
    </row>
    <row r="1447" spans="1:4" x14ac:dyDescent="0.2">
      <c r="A1447" s="86">
        <v>903805</v>
      </c>
      <c r="B1447" s="87" t="s">
        <v>1597</v>
      </c>
      <c r="C1447" s="87" t="s">
        <v>151</v>
      </c>
      <c r="D1447" s="88">
        <v>71786.960000000006</v>
      </c>
    </row>
    <row r="1448" spans="1:4" x14ac:dyDescent="0.2">
      <c r="A1448" s="86">
        <v>903810</v>
      </c>
      <c r="B1448" s="87" t="s">
        <v>1598</v>
      </c>
      <c r="C1448" s="87" t="s">
        <v>151</v>
      </c>
      <c r="D1448" s="88">
        <v>178301.73</v>
      </c>
    </row>
    <row r="1449" spans="1:4" x14ac:dyDescent="0.2">
      <c r="A1449" s="86">
        <v>903809</v>
      </c>
      <c r="B1449" s="87" t="s">
        <v>1599</v>
      </c>
      <c r="C1449" s="87" t="s">
        <v>151</v>
      </c>
      <c r="D1449" s="88">
        <v>114539</v>
      </c>
    </row>
    <row r="1450" spans="1:4" x14ac:dyDescent="0.2">
      <c r="A1450" s="86">
        <v>903808</v>
      </c>
      <c r="B1450" s="87" t="s">
        <v>1600</v>
      </c>
      <c r="C1450" s="87" t="s">
        <v>151</v>
      </c>
      <c r="D1450" s="88">
        <v>103847.15</v>
      </c>
    </row>
    <row r="1451" spans="1:4" x14ac:dyDescent="0.2">
      <c r="A1451" s="86">
        <v>903845</v>
      </c>
      <c r="B1451" s="87" t="s">
        <v>1601</v>
      </c>
      <c r="C1451" s="87" t="s">
        <v>346</v>
      </c>
      <c r="D1451" s="88">
        <v>127.17</v>
      </c>
    </row>
    <row r="1452" spans="1:4" x14ac:dyDescent="0.2">
      <c r="A1452" s="86">
        <v>919009</v>
      </c>
      <c r="B1452" s="87" t="s">
        <v>1602</v>
      </c>
      <c r="C1452" s="87" t="s">
        <v>151</v>
      </c>
      <c r="D1452" s="88">
        <v>61387.32</v>
      </c>
    </row>
    <row r="1453" spans="1:4" x14ac:dyDescent="0.2">
      <c r="A1453" s="86">
        <v>919007</v>
      </c>
      <c r="B1453" s="87" t="s">
        <v>1603</v>
      </c>
      <c r="C1453" s="87" t="s">
        <v>151</v>
      </c>
      <c r="D1453" s="88">
        <v>113831.19</v>
      </c>
    </row>
    <row r="1454" spans="1:4" x14ac:dyDescent="0.2">
      <c r="A1454" s="86">
        <v>919011</v>
      </c>
      <c r="B1454" s="87" t="s">
        <v>1604</v>
      </c>
      <c r="C1454" s="87" t="s">
        <v>151</v>
      </c>
      <c r="D1454" s="88">
        <v>32196.51</v>
      </c>
    </row>
    <row r="1455" spans="1:4" x14ac:dyDescent="0.2">
      <c r="A1455" s="86">
        <v>919246</v>
      </c>
      <c r="B1455" s="87" t="s">
        <v>1605</v>
      </c>
      <c r="C1455" s="87" t="s">
        <v>151</v>
      </c>
      <c r="D1455" s="88">
        <v>44159.77</v>
      </c>
    </row>
    <row r="1456" spans="1:4" x14ac:dyDescent="0.2">
      <c r="A1456" s="86">
        <v>919013</v>
      </c>
      <c r="B1456" s="87" t="s">
        <v>1606</v>
      </c>
      <c r="C1456" s="87" t="s">
        <v>151</v>
      </c>
      <c r="D1456" s="88">
        <v>123706.31</v>
      </c>
    </row>
    <row r="1457" spans="1:4" x14ac:dyDescent="0.2">
      <c r="A1457" s="86">
        <v>919008</v>
      </c>
      <c r="B1457" s="87" t="s">
        <v>1607</v>
      </c>
      <c r="C1457" s="87" t="s">
        <v>151</v>
      </c>
      <c r="D1457" s="88">
        <v>88545.08</v>
      </c>
    </row>
    <row r="1458" spans="1:4" x14ac:dyDescent="0.2">
      <c r="A1458" s="86">
        <v>919012</v>
      </c>
      <c r="B1458" s="87" t="s">
        <v>1608</v>
      </c>
      <c r="C1458" s="87" t="s">
        <v>151</v>
      </c>
      <c r="D1458" s="88">
        <v>57828.02</v>
      </c>
    </row>
    <row r="1459" spans="1:4" x14ac:dyDescent="0.2">
      <c r="A1459" s="86">
        <v>903848</v>
      </c>
      <c r="B1459" s="87" t="s">
        <v>1609</v>
      </c>
      <c r="C1459" s="87" t="s">
        <v>146</v>
      </c>
      <c r="D1459" s="88">
        <v>161.11000000000001</v>
      </c>
    </row>
    <row r="1460" spans="1:4" x14ac:dyDescent="0.2">
      <c r="A1460" s="86">
        <v>919002</v>
      </c>
      <c r="B1460" s="87" t="s">
        <v>1610</v>
      </c>
      <c r="C1460" s="87" t="s">
        <v>151</v>
      </c>
      <c r="D1460" s="88">
        <v>37109.15</v>
      </c>
    </row>
    <row r="1461" spans="1:4" x14ac:dyDescent="0.2">
      <c r="A1461" s="86">
        <v>919210</v>
      </c>
      <c r="B1461" s="87" t="s">
        <v>1611</v>
      </c>
      <c r="C1461" s="87" t="s">
        <v>151</v>
      </c>
      <c r="D1461" s="88">
        <v>21263.79</v>
      </c>
    </row>
    <row r="1462" spans="1:4" x14ac:dyDescent="0.2">
      <c r="A1462" s="86">
        <v>909612</v>
      </c>
      <c r="B1462" s="87" t="s">
        <v>1612</v>
      </c>
      <c r="C1462" s="87" t="s">
        <v>151</v>
      </c>
      <c r="D1462" s="88">
        <v>12195.93</v>
      </c>
    </row>
    <row r="1463" spans="1:4" x14ac:dyDescent="0.2">
      <c r="A1463" s="86">
        <v>909613</v>
      </c>
      <c r="B1463" s="87" t="s">
        <v>1613</v>
      </c>
      <c r="C1463" s="87" t="s">
        <v>151</v>
      </c>
      <c r="D1463" s="88">
        <v>20063.86</v>
      </c>
    </row>
    <row r="1464" spans="1:4" x14ac:dyDescent="0.2">
      <c r="A1464" s="86">
        <v>909614</v>
      </c>
      <c r="B1464" s="87" t="s">
        <v>1614</v>
      </c>
      <c r="C1464" s="87" t="s">
        <v>151</v>
      </c>
      <c r="D1464" s="88">
        <v>44484.14</v>
      </c>
    </row>
    <row r="1465" spans="1:4" x14ac:dyDescent="0.2">
      <c r="A1465" s="86">
        <v>909616</v>
      </c>
      <c r="B1465" s="87" t="s">
        <v>1615</v>
      </c>
      <c r="C1465" s="87" t="s">
        <v>151</v>
      </c>
      <c r="D1465" s="88">
        <v>34893.120000000003</v>
      </c>
    </row>
    <row r="1466" spans="1:4" x14ac:dyDescent="0.2">
      <c r="A1466" s="86">
        <v>909617</v>
      </c>
      <c r="B1466" s="87" t="s">
        <v>1616</v>
      </c>
      <c r="C1466" s="87" t="s">
        <v>151</v>
      </c>
      <c r="D1466" s="88">
        <v>20637.2</v>
      </c>
    </row>
    <row r="1467" spans="1:4" x14ac:dyDescent="0.2">
      <c r="A1467" s="86">
        <v>909615</v>
      </c>
      <c r="B1467" s="87" t="s">
        <v>1617</v>
      </c>
      <c r="C1467" s="87" t="s">
        <v>151</v>
      </c>
      <c r="D1467" s="88">
        <v>15847.23</v>
      </c>
    </row>
    <row r="1468" spans="1:4" x14ac:dyDescent="0.2">
      <c r="A1468" s="86">
        <v>903860</v>
      </c>
      <c r="B1468" s="87" t="s">
        <v>1618</v>
      </c>
      <c r="C1468" s="87" t="s">
        <v>1585</v>
      </c>
      <c r="D1468" s="88">
        <v>2.74</v>
      </c>
    </row>
    <row r="1469" spans="1:4" x14ac:dyDescent="0.2">
      <c r="A1469" s="86">
        <v>919101</v>
      </c>
      <c r="B1469" s="87" t="s">
        <v>1619</v>
      </c>
      <c r="C1469" s="87" t="s">
        <v>151</v>
      </c>
      <c r="D1469" s="88">
        <v>1730.22</v>
      </c>
    </row>
    <row r="1470" spans="1:4" x14ac:dyDescent="0.2">
      <c r="A1470" s="86">
        <v>903818</v>
      </c>
      <c r="B1470" s="87" t="s">
        <v>1620</v>
      </c>
      <c r="C1470" s="87" t="s">
        <v>1585</v>
      </c>
      <c r="D1470" s="88">
        <v>13.92</v>
      </c>
    </row>
    <row r="1471" spans="1:4" x14ac:dyDescent="0.2">
      <c r="A1471" s="86">
        <v>1100657</v>
      </c>
      <c r="B1471" s="87" t="s">
        <v>1621</v>
      </c>
      <c r="C1471" s="87" t="s">
        <v>346</v>
      </c>
      <c r="D1471" s="88">
        <v>3.28</v>
      </c>
    </row>
    <row r="1472" spans="1:4" x14ac:dyDescent="0.2">
      <c r="A1472" s="86">
        <v>1108055</v>
      </c>
      <c r="B1472" s="87" t="s">
        <v>1622</v>
      </c>
      <c r="C1472" s="87" t="s">
        <v>346</v>
      </c>
      <c r="D1472" s="88">
        <v>3560.53</v>
      </c>
    </row>
    <row r="1473" spans="1:4" x14ac:dyDescent="0.2">
      <c r="A1473" s="86">
        <v>1109665</v>
      </c>
      <c r="B1473" s="87" t="s">
        <v>1623</v>
      </c>
      <c r="C1473" s="87" t="s">
        <v>346</v>
      </c>
      <c r="D1473" s="88">
        <v>797.43</v>
      </c>
    </row>
    <row r="1474" spans="1:4" x14ac:dyDescent="0.2">
      <c r="A1474" s="86">
        <v>1109664</v>
      </c>
      <c r="B1474" s="87" t="s">
        <v>1624</v>
      </c>
      <c r="C1474" s="87" t="s">
        <v>346</v>
      </c>
      <c r="D1474" s="88">
        <v>739.15</v>
      </c>
    </row>
    <row r="1475" spans="1:4" x14ac:dyDescent="0.2">
      <c r="A1475" s="86">
        <v>1109667</v>
      </c>
      <c r="B1475" s="87" t="s">
        <v>1625</v>
      </c>
      <c r="C1475" s="87" t="s">
        <v>346</v>
      </c>
      <c r="D1475" s="88">
        <v>606.41</v>
      </c>
    </row>
    <row r="1476" spans="1:4" x14ac:dyDescent="0.2">
      <c r="A1476" s="86">
        <v>1109666</v>
      </c>
      <c r="B1476" s="87" t="s">
        <v>1626</v>
      </c>
      <c r="C1476" s="87" t="s">
        <v>346</v>
      </c>
      <c r="D1476" s="88">
        <v>505.39</v>
      </c>
    </row>
    <row r="1477" spans="1:4" x14ac:dyDescent="0.2">
      <c r="A1477" s="86">
        <v>1109669</v>
      </c>
      <c r="B1477" s="87" t="s">
        <v>1627</v>
      </c>
      <c r="C1477" s="87" t="s">
        <v>346</v>
      </c>
      <c r="D1477" s="88">
        <v>512.47</v>
      </c>
    </row>
    <row r="1478" spans="1:4" x14ac:dyDescent="0.2">
      <c r="A1478" s="86">
        <v>1109668</v>
      </c>
      <c r="B1478" s="87" t="s">
        <v>1628</v>
      </c>
      <c r="C1478" s="87" t="s">
        <v>346</v>
      </c>
      <c r="D1478" s="88">
        <v>391.29</v>
      </c>
    </row>
    <row r="1479" spans="1:4" x14ac:dyDescent="0.2">
      <c r="A1479" s="86">
        <v>1108060</v>
      </c>
      <c r="B1479" s="87" t="s">
        <v>1629</v>
      </c>
      <c r="C1479" s="87" t="s">
        <v>346</v>
      </c>
      <c r="D1479" s="88">
        <v>599.39</v>
      </c>
    </row>
    <row r="1480" spans="1:4" x14ac:dyDescent="0.2">
      <c r="A1480" s="86">
        <v>1109626</v>
      </c>
      <c r="B1480" s="87" t="s">
        <v>1630</v>
      </c>
      <c r="C1480" s="87" t="s">
        <v>346</v>
      </c>
      <c r="D1480" s="88">
        <v>474.02</v>
      </c>
    </row>
    <row r="1481" spans="1:4" x14ac:dyDescent="0.2">
      <c r="A1481" s="86">
        <v>1109671</v>
      </c>
      <c r="B1481" s="87" t="s">
        <v>1631</v>
      </c>
      <c r="C1481" s="87" t="s">
        <v>346</v>
      </c>
      <c r="D1481" s="88">
        <v>465.16</v>
      </c>
    </row>
    <row r="1482" spans="1:4" x14ac:dyDescent="0.2">
      <c r="A1482" s="86">
        <v>1109670</v>
      </c>
      <c r="B1482" s="87" t="s">
        <v>1632</v>
      </c>
      <c r="C1482" s="87" t="s">
        <v>346</v>
      </c>
      <c r="D1482" s="88">
        <v>332.24</v>
      </c>
    </row>
    <row r="1483" spans="1:4" x14ac:dyDescent="0.2">
      <c r="A1483" s="86">
        <v>1109672</v>
      </c>
      <c r="B1483" s="87" t="s">
        <v>1633</v>
      </c>
      <c r="C1483" s="87" t="s">
        <v>346</v>
      </c>
      <c r="D1483" s="88">
        <v>373.61</v>
      </c>
    </row>
    <row r="1484" spans="1:4" x14ac:dyDescent="0.2">
      <c r="A1484" s="86">
        <v>1109624</v>
      </c>
      <c r="B1484" s="87" t="s">
        <v>1634</v>
      </c>
      <c r="C1484" s="87" t="s">
        <v>346</v>
      </c>
      <c r="D1484" s="88">
        <v>220.46</v>
      </c>
    </row>
    <row r="1485" spans="1:4" x14ac:dyDescent="0.2">
      <c r="A1485" s="86">
        <v>1109622</v>
      </c>
      <c r="B1485" s="87" t="s">
        <v>1635</v>
      </c>
      <c r="C1485" s="87" t="s">
        <v>346</v>
      </c>
      <c r="D1485" s="88">
        <v>458.81</v>
      </c>
    </row>
    <row r="1486" spans="1:4" x14ac:dyDescent="0.2">
      <c r="A1486" s="86">
        <v>1109623</v>
      </c>
      <c r="B1486" s="87" t="s">
        <v>1636</v>
      </c>
      <c r="C1486" s="87" t="s">
        <v>346</v>
      </c>
      <c r="D1486" s="88">
        <v>359.79</v>
      </c>
    </row>
    <row r="1487" spans="1:4" x14ac:dyDescent="0.2">
      <c r="A1487" s="86">
        <v>1109697</v>
      </c>
      <c r="B1487" s="87" t="s">
        <v>1637</v>
      </c>
      <c r="C1487" s="87" t="s">
        <v>346</v>
      </c>
      <c r="D1487" s="88">
        <v>343.73</v>
      </c>
    </row>
    <row r="1488" spans="1:4" x14ac:dyDescent="0.2">
      <c r="A1488" s="86">
        <v>1109698</v>
      </c>
      <c r="B1488" s="87" t="s">
        <v>1638</v>
      </c>
      <c r="C1488" s="87" t="s">
        <v>346</v>
      </c>
      <c r="D1488" s="88">
        <v>218.32</v>
      </c>
    </row>
    <row r="1489" spans="1:4" x14ac:dyDescent="0.2">
      <c r="A1489" s="86">
        <v>1109679</v>
      </c>
      <c r="B1489" s="87" t="s">
        <v>1639</v>
      </c>
      <c r="C1489" s="87" t="s">
        <v>346</v>
      </c>
      <c r="D1489" s="88">
        <v>393.84</v>
      </c>
    </row>
    <row r="1490" spans="1:4" x14ac:dyDescent="0.2">
      <c r="A1490" s="86">
        <v>1109625</v>
      </c>
      <c r="B1490" s="87" t="s">
        <v>1640</v>
      </c>
      <c r="C1490" s="87" t="s">
        <v>346</v>
      </c>
      <c r="D1490" s="88">
        <v>280.08</v>
      </c>
    </row>
    <row r="1491" spans="1:4" x14ac:dyDescent="0.2">
      <c r="A1491" s="86">
        <v>1109678</v>
      </c>
      <c r="B1491" s="87" t="s">
        <v>1641</v>
      </c>
      <c r="C1491" s="87" t="s">
        <v>346</v>
      </c>
      <c r="D1491" s="88">
        <v>357.62</v>
      </c>
    </row>
    <row r="1492" spans="1:4" x14ac:dyDescent="0.2">
      <c r="A1492" s="86">
        <v>1109694</v>
      </c>
      <c r="B1492" s="87" t="s">
        <v>1642</v>
      </c>
      <c r="C1492" s="87" t="s">
        <v>346</v>
      </c>
      <c r="D1492" s="88">
        <v>235.66</v>
      </c>
    </row>
    <row r="1493" spans="1:4" x14ac:dyDescent="0.2">
      <c r="A1493" s="86">
        <v>1109673</v>
      </c>
      <c r="B1493" s="87" t="s">
        <v>1643</v>
      </c>
      <c r="C1493" s="87" t="s">
        <v>346</v>
      </c>
      <c r="D1493" s="88">
        <v>425.68</v>
      </c>
    </row>
    <row r="1494" spans="1:4" x14ac:dyDescent="0.2">
      <c r="A1494" s="86">
        <v>1109690</v>
      </c>
      <c r="B1494" s="87" t="s">
        <v>1644</v>
      </c>
      <c r="C1494" s="87" t="s">
        <v>346</v>
      </c>
      <c r="D1494" s="88">
        <v>319.45999999999998</v>
      </c>
    </row>
    <row r="1495" spans="1:4" x14ac:dyDescent="0.2">
      <c r="A1495" s="86">
        <v>1109674</v>
      </c>
      <c r="B1495" s="87" t="s">
        <v>1645</v>
      </c>
      <c r="C1495" s="87" t="s">
        <v>346</v>
      </c>
      <c r="D1495" s="88">
        <v>402.77</v>
      </c>
    </row>
    <row r="1496" spans="1:4" x14ac:dyDescent="0.2">
      <c r="A1496" s="86">
        <v>1109691</v>
      </c>
      <c r="B1496" s="87" t="s">
        <v>1646</v>
      </c>
      <c r="C1496" s="87" t="s">
        <v>346</v>
      </c>
      <c r="D1496" s="88">
        <v>291.25</v>
      </c>
    </row>
    <row r="1497" spans="1:4" x14ac:dyDescent="0.2">
      <c r="A1497" s="86">
        <v>1109675</v>
      </c>
      <c r="B1497" s="87" t="s">
        <v>1647</v>
      </c>
      <c r="C1497" s="87" t="s">
        <v>346</v>
      </c>
      <c r="D1497" s="88">
        <v>384.5</v>
      </c>
    </row>
    <row r="1498" spans="1:4" x14ac:dyDescent="0.2">
      <c r="A1498" s="86">
        <v>1109692</v>
      </c>
      <c r="B1498" s="87" t="s">
        <v>1648</v>
      </c>
      <c r="C1498" s="87" t="s">
        <v>346</v>
      </c>
      <c r="D1498" s="88">
        <v>268.77999999999997</v>
      </c>
    </row>
    <row r="1499" spans="1:4" x14ac:dyDescent="0.2">
      <c r="A1499" s="86">
        <v>1109676</v>
      </c>
      <c r="B1499" s="87" t="s">
        <v>1649</v>
      </c>
      <c r="C1499" s="87" t="s">
        <v>346</v>
      </c>
      <c r="D1499" s="88">
        <v>369.73</v>
      </c>
    </row>
    <row r="1500" spans="1:4" x14ac:dyDescent="0.2">
      <c r="A1500" s="86">
        <v>1109693</v>
      </c>
      <c r="B1500" s="87" t="s">
        <v>1650</v>
      </c>
      <c r="C1500" s="87" t="s">
        <v>346</v>
      </c>
      <c r="D1500" s="88">
        <v>250.59</v>
      </c>
    </row>
    <row r="1501" spans="1:4" x14ac:dyDescent="0.2">
      <c r="A1501" s="86">
        <v>1109680</v>
      </c>
      <c r="B1501" s="87" t="s">
        <v>1651</v>
      </c>
      <c r="C1501" s="87" t="s">
        <v>346</v>
      </c>
      <c r="D1501" s="88">
        <v>4098.95</v>
      </c>
    </row>
    <row r="1502" spans="1:4" x14ac:dyDescent="0.2">
      <c r="A1502" s="86">
        <v>1107748</v>
      </c>
      <c r="B1502" s="87" t="s">
        <v>1652</v>
      </c>
      <c r="C1502" s="87" t="s">
        <v>346</v>
      </c>
      <c r="D1502" s="88">
        <v>9990.0499999999993</v>
      </c>
    </row>
    <row r="1503" spans="1:4" x14ac:dyDescent="0.2">
      <c r="A1503" s="86">
        <v>1110000</v>
      </c>
      <c r="B1503" s="87" t="s">
        <v>1653</v>
      </c>
      <c r="C1503" s="87" t="s">
        <v>346</v>
      </c>
      <c r="D1503" s="88">
        <v>0</v>
      </c>
    </row>
    <row r="1504" spans="1:4" x14ac:dyDescent="0.2">
      <c r="A1504" s="86">
        <v>1106059</v>
      </c>
      <c r="B1504" s="87" t="s">
        <v>1654</v>
      </c>
      <c r="C1504" s="87" t="s">
        <v>346</v>
      </c>
      <c r="D1504" s="88">
        <v>573.89</v>
      </c>
    </row>
    <row r="1505" spans="1:4" x14ac:dyDescent="0.2">
      <c r="A1505" s="86">
        <v>1106060</v>
      </c>
      <c r="B1505" s="87" t="s">
        <v>1655</v>
      </c>
      <c r="C1505" s="87" t="s">
        <v>346</v>
      </c>
      <c r="D1505" s="88">
        <v>446.28</v>
      </c>
    </row>
    <row r="1506" spans="1:4" x14ac:dyDescent="0.2">
      <c r="A1506" s="86">
        <v>1100658</v>
      </c>
      <c r="B1506" s="87" t="s">
        <v>1656</v>
      </c>
      <c r="C1506" s="87" t="s">
        <v>346</v>
      </c>
      <c r="D1506" s="88">
        <v>494.12</v>
      </c>
    </row>
    <row r="1507" spans="1:4" x14ac:dyDescent="0.2">
      <c r="A1507" s="86">
        <v>1106159</v>
      </c>
      <c r="B1507" s="87" t="s">
        <v>1657</v>
      </c>
      <c r="C1507" s="87" t="s">
        <v>346</v>
      </c>
      <c r="D1507" s="88">
        <v>526.92999999999995</v>
      </c>
    </row>
    <row r="1508" spans="1:4" x14ac:dyDescent="0.2">
      <c r="A1508" s="86">
        <v>1107902</v>
      </c>
      <c r="B1508" s="87" t="s">
        <v>1658</v>
      </c>
      <c r="C1508" s="87" t="s">
        <v>346</v>
      </c>
      <c r="D1508" s="88">
        <v>563.55999999999995</v>
      </c>
    </row>
    <row r="1509" spans="1:4" x14ac:dyDescent="0.2">
      <c r="A1509" s="86">
        <v>1107906</v>
      </c>
      <c r="B1509" s="87" t="s">
        <v>1659</v>
      </c>
      <c r="C1509" s="87" t="s">
        <v>346</v>
      </c>
      <c r="D1509" s="88">
        <v>604.5</v>
      </c>
    </row>
    <row r="1510" spans="1:4" x14ac:dyDescent="0.2">
      <c r="A1510" s="86">
        <v>1107910</v>
      </c>
      <c r="B1510" s="87" t="s">
        <v>1660</v>
      </c>
      <c r="C1510" s="87" t="s">
        <v>346</v>
      </c>
      <c r="D1510" s="88">
        <v>650.26</v>
      </c>
    </row>
    <row r="1511" spans="1:4" x14ac:dyDescent="0.2">
      <c r="A1511" s="86">
        <v>1107911</v>
      </c>
      <c r="B1511" s="87" t="s">
        <v>1661</v>
      </c>
      <c r="C1511" s="87" t="s">
        <v>346</v>
      </c>
      <c r="D1511" s="88">
        <v>701.39</v>
      </c>
    </row>
    <row r="1512" spans="1:4" x14ac:dyDescent="0.2">
      <c r="A1512" s="86">
        <v>1107912</v>
      </c>
      <c r="B1512" s="87" t="s">
        <v>1662</v>
      </c>
      <c r="C1512" s="87" t="s">
        <v>346</v>
      </c>
      <c r="D1512" s="88">
        <v>771.8</v>
      </c>
    </row>
    <row r="1513" spans="1:4" x14ac:dyDescent="0.2">
      <c r="A1513" s="86">
        <v>1106164</v>
      </c>
      <c r="B1513" s="87" t="s">
        <v>1663</v>
      </c>
      <c r="C1513" s="87" t="s">
        <v>346</v>
      </c>
      <c r="D1513" s="88">
        <v>258.55</v>
      </c>
    </row>
    <row r="1514" spans="1:4" x14ac:dyDescent="0.2">
      <c r="A1514" s="86">
        <v>1106165</v>
      </c>
      <c r="B1514" s="87" t="s">
        <v>1664</v>
      </c>
      <c r="C1514" s="87" t="s">
        <v>346</v>
      </c>
      <c r="D1514" s="88">
        <v>386.84</v>
      </c>
    </row>
    <row r="1515" spans="1:4" x14ac:dyDescent="0.2">
      <c r="A1515" s="86">
        <v>1106156</v>
      </c>
      <c r="B1515" s="87" t="s">
        <v>1665</v>
      </c>
      <c r="C1515" s="87" t="s">
        <v>346</v>
      </c>
      <c r="D1515" s="88">
        <v>551.5</v>
      </c>
    </row>
    <row r="1516" spans="1:4" x14ac:dyDescent="0.2">
      <c r="A1516" s="86">
        <v>1107932</v>
      </c>
      <c r="B1516" s="87" t="s">
        <v>1666</v>
      </c>
      <c r="C1516" s="87" t="s">
        <v>346</v>
      </c>
      <c r="D1516" s="88">
        <v>590.37</v>
      </c>
    </row>
    <row r="1517" spans="1:4" x14ac:dyDescent="0.2">
      <c r="A1517" s="86">
        <v>1108111</v>
      </c>
      <c r="B1517" s="87" t="s">
        <v>1667</v>
      </c>
      <c r="C1517" s="87" t="s">
        <v>346</v>
      </c>
      <c r="D1517" s="88">
        <v>441.88</v>
      </c>
    </row>
    <row r="1518" spans="1:4" x14ac:dyDescent="0.2">
      <c r="A1518" s="86">
        <v>1108112</v>
      </c>
      <c r="B1518" s="87" t="s">
        <v>1668</v>
      </c>
      <c r="C1518" s="87" t="s">
        <v>346</v>
      </c>
      <c r="D1518" s="88">
        <v>452.55</v>
      </c>
    </row>
    <row r="1519" spans="1:4" x14ac:dyDescent="0.2">
      <c r="A1519" s="86">
        <v>1108113</v>
      </c>
      <c r="B1519" s="87" t="s">
        <v>1669</v>
      </c>
      <c r="C1519" s="87" t="s">
        <v>346</v>
      </c>
      <c r="D1519" s="88">
        <v>479.79</v>
      </c>
    </row>
    <row r="1520" spans="1:4" x14ac:dyDescent="0.2">
      <c r="A1520" s="86">
        <v>1108114</v>
      </c>
      <c r="B1520" s="87" t="s">
        <v>1670</v>
      </c>
      <c r="C1520" s="87" t="s">
        <v>346</v>
      </c>
      <c r="D1520" s="88">
        <v>510.19</v>
      </c>
    </row>
    <row r="1521" spans="1:4" x14ac:dyDescent="0.2">
      <c r="A1521" s="86">
        <v>1108061</v>
      </c>
      <c r="B1521" s="87" t="s">
        <v>1671</v>
      </c>
      <c r="C1521" s="87" t="s">
        <v>346</v>
      </c>
      <c r="D1521" s="88">
        <v>839.89</v>
      </c>
    </row>
    <row r="1522" spans="1:4" x14ac:dyDescent="0.2">
      <c r="A1522" s="86">
        <v>1108064</v>
      </c>
      <c r="B1522" s="87" t="s">
        <v>1672</v>
      </c>
      <c r="C1522" s="87" t="s">
        <v>346</v>
      </c>
      <c r="D1522" s="88">
        <v>907.32</v>
      </c>
    </row>
    <row r="1523" spans="1:4" x14ac:dyDescent="0.2">
      <c r="A1523" s="86">
        <v>1107888</v>
      </c>
      <c r="B1523" s="87" t="s">
        <v>1673</v>
      </c>
      <c r="C1523" s="87" t="s">
        <v>346</v>
      </c>
      <c r="D1523" s="88">
        <v>430.45</v>
      </c>
    </row>
    <row r="1524" spans="1:4" x14ac:dyDescent="0.2">
      <c r="A1524" s="86">
        <v>1107889</v>
      </c>
      <c r="B1524" s="87" t="s">
        <v>1674</v>
      </c>
      <c r="C1524" s="87" t="s">
        <v>346</v>
      </c>
      <c r="D1524" s="88">
        <v>299.61</v>
      </c>
    </row>
    <row r="1525" spans="1:4" x14ac:dyDescent="0.2">
      <c r="A1525" s="86">
        <v>1107892</v>
      </c>
      <c r="B1525" s="87" t="s">
        <v>1675</v>
      </c>
      <c r="C1525" s="87" t="s">
        <v>346</v>
      </c>
      <c r="D1525" s="88">
        <v>449.77</v>
      </c>
    </row>
    <row r="1526" spans="1:4" x14ac:dyDescent="0.2">
      <c r="A1526" s="86">
        <v>1107891</v>
      </c>
      <c r="B1526" s="87" t="s">
        <v>1676</v>
      </c>
      <c r="C1526" s="87" t="s">
        <v>346</v>
      </c>
      <c r="D1526" s="88">
        <v>320.95999999999998</v>
      </c>
    </row>
    <row r="1527" spans="1:4" x14ac:dyDescent="0.2">
      <c r="A1527" s="86">
        <v>1107928</v>
      </c>
      <c r="B1527" s="87" t="s">
        <v>1677</v>
      </c>
      <c r="C1527" s="87" t="s">
        <v>346</v>
      </c>
      <c r="D1527" s="88">
        <v>389.52</v>
      </c>
    </row>
    <row r="1528" spans="1:4" x14ac:dyDescent="0.2">
      <c r="A1528" s="86">
        <v>1107929</v>
      </c>
      <c r="B1528" s="87" t="s">
        <v>1678</v>
      </c>
      <c r="C1528" s="87" t="s">
        <v>346</v>
      </c>
      <c r="D1528" s="88">
        <v>260.19</v>
      </c>
    </row>
    <row r="1529" spans="1:4" x14ac:dyDescent="0.2">
      <c r="A1529" s="86">
        <v>1106109</v>
      </c>
      <c r="B1529" s="87" t="s">
        <v>1679</v>
      </c>
      <c r="C1529" s="87" t="s">
        <v>346</v>
      </c>
      <c r="D1529" s="88">
        <v>348.31</v>
      </c>
    </row>
    <row r="1530" spans="1:4" x14ac:dyDescent="0.2">
      <c r="A1530" s="86">
        <v>1106117</v>
      </c>
      <c r="B1530" s="87" t="s">
        <v>1680</v>
      </c>
      <c r="C1530" s="87" t="s">
        <v>346</v>
      </c>
      <c r="D1530" s="88">
        <v>218.98</v>
      </c>
    </row>
    <row r="1531" spans="1:4" x14ac:dyDescent="0.2">
      <c r="A1531" s="86">
        <v>1107896</v>
      </c>
      <c r="B1531" s="87" t="s">
        <v>1681</v>
      </c>
      <c r="C1531" s="87" t="s">
        <v>346</v>
      </c>
      <c r="D1531" s="88">
        <v>471.43</v>
      </c>
    </row>
    <row r="1532" spans="1:4" x14ac:dyDescent="0.2">
      <c r="A1532" s="86">
        <v>1107895</v>
      </c>
      <c r="B1532" s="87" t="s">
        <v>1682</v>
      </c>
      <c r="C1532" s="87" t="s">
        <v>346</v>
      </c>
      <c r="D1532" s="88">
        <v>344.88</v>
      </c>
    </row>
    <row r="1533" spans="1:4" x14ac:dyDescent="0.2">
      <c r="A1533" s="86">
        <v>1119528</v>
      </c>
      <c r="B1533" s="87" t="s">
        <v>1683</v>
      </c>
      <c r="C1533" s="87" t="s">
        <v>346</v>
      </c>
      <c r="D1533" s="88">
        <v>404.01</v>
      </c>
    </row>
    <row r="1534" spans="1:4" x14ac:dyDescent="0.2">
      <c r="A1534" s="86">
        <v>1106135</v>
      </c>
      <c r="B1534" s="87" t="s">
        <v>1684</v>
      </c>
      <c r="C1534" s="87" t="s">
        <v>346</v>
      </c>
      <c r="D1534" s="88">
        <v>276.24</v>
      </c>
    </row>
    <row r="1535" spans="1:4" x14ac:dyDescent="0.2">
      <c r="A1535" s="86">
        <v>1106136</v>
      </c>
      <c r="B1535" s="87" t="s">
        <v>1685</v>
      </c>
      <c r="C1535" s="87" t="s">
        <v>346</v>
      </c>
      <c r="D1535" s="88">
        <v>359.68</v>
      </c>
    </row>
    <row r="1536" spans="1:4" x14ac:dyDescent="0.2">
      <c r="A1536" s="86">
        <v>1106137</v>
      </c>
      <c r="B1536" s="87" t="s">
        <v>1686</v>
      </c>
      <c r="C1536" s="87" t="s">
        <v>346</v>
      </c>
      <c r="D1536" s="88">
        <v>231.91</v>
      </c>
    </row>
    <row r="1537" spans="1:4" x14ac:dyDescent="0.2">
      <c r="A1537" s="86">
        <v>1116127</v>
      </c>
      <c r="B1537" s="87" t="s">
        <v>1687</v>
      </c>
      <c r="C1537" s="87" t="s">
        <v>346</v>
      </c>
      <c r="D1537" s="88">
        <v>493.91</v>
      </c>
    </row>
    <row r="1538" spans="1:4" x14ac:dyDescent="0.2">
      <c r="A1538" s="86">
        <v>1116126</v>
      </c>
      <c r="B1538" s="87" t="s">
        <v>1688</v>
      </c>
      <c r="C1538" s="87" t="s">
        <v>346</v>
      </c>
      <c r="D1538" s="88">
        <v>372.95</v>
      </c>
    </row>
    <row r="1539" spans="1:4" x14ac:dyDescent="0.2">
      <c r="A1539" s="86">
        <v>1107900</v>
      </c>
      <c r="B1539" s="87" t="s">
        <v>1689</v>
      </c>
      <c r="C1539" s="87" t="s">
        <v>346</v>
      </c>
      <c r="D1539" s="88">
        <v>495.56</v>
      </c>
    </row>
    <row r="1540" spans="1:4" x14ac:dyDescent="0.2">
      <c r="A1540" s="86">
        <v>1107899</v>
      </c>
      <c r="B1540" s="87" t="s">
        <v>1690</v>
      </c>
      <c r="C1540" s="87" t="s">
        <v>346</v>
      </c>
      <c r="D1540" s="88">
        <v>371.53</v>
      </c>
    </row>
    <row r="1541" spans="1:4" x14ac:dyDescent="0.2">
      <c r="A1541" s="86">
        <v>1107890</v>
      </c>
      <c r="B1541" s="87" t="s">
        <v>1691</v>
      </c>
      <c r="C1541" s="87" t="s">
        <v>346</v>
      </c>
      <c r="D1541" s="88">
        <v>422.91</v>
      </c>
    </row>
    <row r="1542" spans="1:4" x14ac:dyDescent="0.2">
      <c r="A1542" s="86">
        <v>1106138</v>
      </c>
      <c r="B1542" s="87" t="s">
        <v>1692</v>
      </c>
      <c r="C1542" s="87" t="s">
        <v>346</v>
      </c>
      <c r="D1542" s="88">
        <v>297.19</v>
      </c>
    </row>
    <row r="1543" spans="1:4" x14ac:dyDescent="0.2">
      <c r="A1543" s="86">
        <v>1106139</v>
      </c>
      <c r="B1543" s="87" t="s">
        <v>1693</v>
      </c>
      <c r="C1543" s="87" t="s">
        <v>346</v>
      </c>
      <c r="D1543" s="88">
        <v>374.58</v>
      </c>
    </row>
    <row r="1544" spans="1:4" x14ac:dyDescent="0.2">
      <c r="A1544" s="86">
        <v>1106140</v>
      </c>
      <c r="B1544" s="87" t="s">
        <v>1694</v>
      </c>
      <c r="C1544" s="87" t="s">
        <v>346</v>
      </c>
      <c r="D1544" s="88">
        <v>248.85</v>
      </c>
    </row>
    <row r="1545" spans="1:4" x14ac:dyDescent="0.2">
      <c r="A1545" s="86">
        <v>1107904</v>
      </c>
      <c r="B1545" s="87" t="s">
        <v>1695</v>
      </c>
      <c r="C1545" s="87" t="s">
        <v>346</v>
      </c>
      <c r="D1545" s="88">
        <v>522.57000000000005</v>
      </c>
    </row>
    <row r="1546" spans="1:4" x14ac:dyDescent="0.2">
      <c r="A1546" s="86">
        <v>1107903</v>
      </c>
      <c r="B1546" s="87" t="s">
        <v>1696</v>
      </c>
      <c r="C1546" s="87" t="s">
        <v>346</v>
      </c>
      <c r="D1546" s="88">
        <v>401.37</v>
      </c>
    </row>
    <row r="1547" spans="1:4" x14ac:dyDescent="0.2">
      <c r="A1547" s="86">
        <v>1107908</v>
      </c>
      <c r="B1547" s="87" t="s">
        <v>1697</v>
      </c>
      <c r="C1547" s="87" t="s">
        <v>346</v>
      </c>
      <c r="D1547" s="88">
        <v>552.66999999999996</v>
      </c>
    </row>
    <row r="1548" spans="1:4" x14ac:dyDescent="0.2">
      <c r="A1548" s="86">
        <v>1107907</v>
      </c>
      <c r="B1548" s="87" t="s">
        <v>1698</v>
      </c>
      <c r="C1548" s="87" t="s">
        <v>346</v>
      </c>
      <c r="D1548" s="88">
        <v>434.63</v>
      </c>
    </row>
    <row r="1549" spans="1:4" x14ac:dyDescent="0.2">
      <c r="A1549" s="86">
        <v>1107871</v>
      </c>
      <c r="B1549" s="87" t="s">
        <v>1699</v>
      </c>
      <c r="C1549" s="87" t="s">
        <v>346</v>
      </c>
      <c r="D1549" s="88">
        <v>458.32</v>
      </c>
    </row>
    <row r="1550" spans="1:4" x14ac:dyDescent="0.2">
      <c r="A1550" s="86">
        <v>1107870</v>
      </c>
      <c r="B1550" s="87" t="s">
        <v>1700</v>
      </c>
      <c r="C1550" s="87" t="s">
        <v>346</v>
      </c>
      <c r="D1550" s="88">
        <v>334.08</v>
      </c>
    </row>
    <row r="1551" spans="1:4" x14ac:dyDescent="0.2">
      <c r="A1551" s="86">
        <v>1106057</v>
      </c>
      <c r="B1551" s="87" t="s">
        <v>1701</v>
      </c>
      <c r="C1551" s="87" t="s">
        <v>346</v>
      </c>
      <c r="D1551" s="88">
        <v>436.97</v>
      </c>
    </row>
    <row r="1552" spans="1:4" x14ac:dyDescent="0.2">
      <c r="A1552" s="86">
        <v>1106058</v>
      </c>
      <c r="B1552" s="87" t="s">
        <v>1702</v>
      </c>
      <c r="C1552" s="87" t="s">
        <v>346</v>
      </c>
      <c r="D1552" s="88">
        <v>314.16000000000003</v>
      </c>
    </row>
    <row r="1553" spans="1:4" x14ac:dyDescent="0.2">
      <c r="A1553" s="86">
        <v>1106380</v>
      </c>
      <c r="B1553" s="87" t="s">
        <v>1703</v>
      </c>
      <c r="C1553" s="87" t="s">
        <v>346</v>
      </c>
      <c r="D1553" s="88">
        <v>431.92</v>
      </c>
    </row>
    <row r="1554" spans="1:4" x14ac:dyDescent="0.2">
      <c r="A1554" s="86">
        <v>1106378</v>
      </c>
      <c r="B1554" s="87" t="s">
        <v>1704</v>
      </c>
      <c r="C1554" s="87" t="s">
        <v>346</v>
      </c>
      <c r="D1554" s="88">
        <v>309.55</v>
      </c>
    </row>
    <row r="1555" spans="1:4" x14ac:dyDescent="0.2">
      <c r="A1555" s="86">
        <v>1116263</v>
      </c>
      <c r="B1555" s="87" t="s">
        <v>1705</v>
      </c>
      <c r="C1555" s="87" t="s">
        <v>346</v>
      </c>
      <c r="D1555" s="88">
        <v>381.01</v>
      </c>
    </row>
    <row r="1556" spans="1:4" x14ac:dyDescent="0.2">
      <c r="A1556" s="86">
        <v>1116267</v>
      </c>
      <c r="B1556" s="87" t="s">
        <v>1706</v>
      </c>
      <c r="C1556" s="87" t="s">
        <v>346</v>
      </c>
      <c r="D1556" s="88">
        <v>258.63</v>
      </c>
    </row>
    <row r="1557" spans="1:4" x14ac:dyDescent="0.2">
      <c r="A1557" s="86">
        <v>1106280</v>
      </c>
      <c r="B1557" s="87" t="s">
        <v>1707</v>
      </c>
      <c r="C1557" s="87" t="s">
        <v>346</v>
      </c>
      <c r="D1557" s="88">
        <v>454.12</v>
      </c>
    </row>
    <row r="1558" spans="1:4" x14ac:dyDescent="0.2">
      <c r="A1558" s="86">
        <v>1106289</v>
      </c>
      <c r="B1558" s="87" t="s">
        <v>1708</v>
      </c>
      <c r="C1558" s="87" t="s">
        <v>346</v>
      </c>
      <c r="D1558" s="88">
        <v>334.13</v>
      </c>
    </row>
    <row r="1559" spans="1:4" x14ac:dyDescent="0.2">
      <c r="A1559" s="86">
        <v>1116264</v>
      </c>
      <c r="B1559" s="87" t="s">
        <v>1709</v>
      </c>
      <c r="C1559" s="87" t="s">
        <v>346</v>
      </c>
      <c r="D1559" s="88">
        <v>398.54</v>
      </c>
    </row>
    <row r="1560" spans="1:4" x14ac:dyDescent="0.2">
      <c r="A1560" s="86">
        <v>1116268</v>
      </c>
      <c r="B1560" s="87" t="s">
        <v>1710</v>
      </c>
      <c r="C1560" s="87" t="s">
        <v>346</v>
      </c>
      <c r="D1560" s="88">
        <v>278.55</v>
      </c>
    </row>
    <row r="1561" spans="1:4" x14ac:dyDescent="0.2">
      <c r="A1561" s="86">
        <v>1106281</v>
      </c>
      <c r="B1561" s="87" t="s">
        <v>1711</v>
      </c>
      <c r="C1561" s="87" t="s">
        <v>346</v>
      </c>
      <c r="D1561" s="88">
        <v>482.72</v>
      </c>
    </row>
    <row r="1562" spans="1:4" x14ac:dyDescent="0.2">
      <c r="A1562" s="86">
        <v>1106382</v>
      </c>
      <c r="B1562" s="87" t="s">
        <v>1712</v>
      </c>
      <c r="C1562" s="87" t="s">
        <v>346</v>
      </c>
      <c r="D1562" s="88">
        <v>365.78</v>
      </c>
    </row>
    <row r="1563" spans="1:4" x14ac:dyDescent="0.2">
      <c r="A1563" s="86">
        <v>1116265</v>
      </c>
      <c r="B1563" s="87" t="s">
        <v>1713</v>
      </c>
      <c r="C1563" s="87" t="s">
        <v>346</v>
      </c>
      <c r="D1563" s="88">
        <v>421.07</v>
      </c>
    </row>
    <row r="1564" spans="1:4" x14ac:dyDescent="0.2">
      <c r="A1564" s="86">
        <v>1116269</v>
      </c>
      <c r="B1564" s="87" t="s">
        <v>1714</v>
      </c>
      <c r="C1564" s="87" t="s">
        <v>346</v>
      </c>
      <c r="D1564" s="88">
        <v>304.13</v>
      </c>
    </row>
    <row r="1565" spans="1:4" x14ac:dyDescent="0.2">
      <c r="A1565" s="86">
        <v>1106282</v>
      </c>
      <c r="B1565" s="87" t="s">
        <v>1715</v>
      </c>
      <c r="C1565" s="87" t="s">
        <v>346</v>
      </c>
      <c r="D1565" s="88">
        <v>514.64</v>
      </c>
    </row>
    <row r="1566" spans="1:4" x14ac:dyDescent="0.2">
      <c r="A1566" s="86">
        <v>1106384</v>
      </c>
      <c r="B1566" s="87" t="s">
        <v>1716</v>
      </c>
      <c r="C1566" s="87" t="s">
        <v>346</v>
      </c>
      <c r="D1566" s="88">
        <v>401.12</v>
      </c>
    </row>
    <row r="1567" spans="1:4" x14ac:dyDescent="0.2">
      <c r="A1567" s="86">
        <v>1116266</v>
      </c>
      <c r="B1567" s="87" t="s">
        <v>1717</v>
      </c>
      <c r="C1567" s="87" t="s">
        <v>346</v>
      </c>
      <c r="D1567" s="88">
        <v>446.24</v>
      </c>
    </row>
    <row r="1568" spans="1:4" x14ac:dyDescent="0.2">
      <c r="A1568" s="86">
        <v>1116270</v>
      </c>
      <c r="B1568" s="87" t="s">
        <v>1718</v>
      </c>
      <c r="C1568" s="87" t="s">
        <v>346</v>
      </c>
      <c r="D1568" s="88">
        <v>332.72</v>
      </c>
    </row>
    <row r="1569" spans="1:4" x14ac:dyDescent="0.2">
      <c r="A1569" s="86">
        <v>1107868</v>
      </c>
      <c r="B1569" s="87" t="s">
        <v>1719</v>
      </c>
      <c r="C1569" s="87" t="s">
        <v>346</v>
      </c>
      <c r="D1569" s="88">
        <v>341.44</v>
      </c>
    </row>
    <row r="1570" spans="1:4" x14ac:dyDescent="0.2">
      <c r="A1570" s="86">
        <v>1107869</v>
      </c>
      <c r="B1570" s="87" t="s">
        <v>1720</v>
      </c>
      <c r="C1570" s="87" t="s">
        <v>346</v>
      </c>
      <c r="D1570" s="88">
        <v>206.93</v>
      </c>
    </row>
    <row r="1571" spans="1:4" x14ac:dyDescent="0.2">
      <c r="A1571" s="86">
        <v>1103853</v>
      </c>
      <c r="B1571" s="87" t="s">
        <v>1721</v>
      </c>
      <c r="C1571" s="87" t="s">
        <v>346</v>
      </c>
      <c r="D1571" s="88">
        <v>429.39</v>
      </c>
    </row>
    <row r="1572" spans="1:4" x14ac:dyDescent="0.2">
      <c r="A1572" s="86">
        <v>1103852</v>
      </c>
      <c r="B1572" s="87" t="s">
        <v>1722</v>
      </c>
      <c r="C1572" s="87" t="s">
        <v>346</v>
      </c>
      <c r="D1572" s="88">
        <v>355.53</v>
      </c>
    </row>
    <row r="1573" spans="1:4" x14ac:dyDescent="0.2">
      <c r="A1573" s="86">
        <v>1106284</v>
      </c>
      <c r="B1573" s="87" t="s">
        <v>1723</v>
      </c>
      <c r="C1573" s="87" t="s">
        <v>346</v>
      </c>
      <c r="D1573" s="88">
        <v>455.67</v>
      </c>
    </row>
    <row r="1574" spans="1:4" x14ac:dyDescent="0.2">
      <c r="A1574" s="86">
        <v>1108116</v>
      </c>
      <c r="B1574" s="87" t="s">
        <v>1724</v>
      </c>
      <c r="C1574" s="87" t="s">
        <v>346</v>
      </c>
      <c r="D1574" s="88">
        <v>460.68</v>
      </c>
    </row>
    <row r="1575" spans="1:4" x14ac:dyDescent="0.2">
      <c r="A1575" s="86">
        <v>1108118</v>
      </c>
      <c r="B1575" s="87" t="s">
        <v>1725</v>
      </c>
      <c r="C1575" s="87" t="s">
        <v>346</v>
      </c>
      <c r="D1575" s="88">
        <v>484.07</v>
      </c>
    </row>
    <row r="1576" spans="1:4" x14ac:dyDescent="0.2">
      <c r="A1576" s="86">
        <v>1106158</v>
      </c>
      <c r="B1576" s="87" t="s">
        <v>1726</v>
      </c>
      <c r="C1576" s="87" t="s">
        <v>346</v>
      </c>
      <c r="D1576" s="88">
        <v>515.86</v>
      </c>
    </row>
    <row r="1577" spans="1:4" x14ac:dyDescent="0.2">
      <c r="A1577" s="86">
        <v>1108120</v>
      </c>
      <c r="B1577" s="87" t="s">
        <v>1727</v>
      </c>
      <c r="C1577" s="87" t="s">
        <v>346</v>
      </c>
      <c r="D1577" s="88">
        <v>551.39</v>
      </c>
    </row>
    <row r="1578" spans="1:4" x14ac:dyDescent="0.2">
      <c r="A1578" s="86">
        <v>1106050</v>
      </c>
      <c r="B1578" s="87" t="s">
        <v>1728</v>
      </c>
      <c r="C1578" s="87" t="s">
        <v>346</v>
      </c>
      <c r="D1578" s="88">
        <v>45.42</v>
      </c>
    </row>
    <row r="1579" spans="1:4" x14ac:dyDescent="0.2">
      <c r="A1579" s="86">
        <v>1106051</v>
      </c>
      <c r="B1579" s="87" t="s">
        <v>1729</v>
      </c>
      <c r="C1579" s="87" t="s">
        <v>346</v>
      </c>
      <c r="D1579" s="88">
        <v>37.880000000000003</v>
      </c>
    </row>
    <row r="1580" spans="1:4" x14ac:dyDescent="0.2">
      <c r="A1580" s="86">
        <v>1106061</v>
      </c>
      <c r="B1580" s="87" t="s">
        <v>1730</v>
      </c>
      <c r="C1580" s="87" t="s">
        <v>346</v>
      </c>
      <c r="D1580" s="88">
        <v>52.77</v>
      </c>
    </row>
    <row r="1581" spans="1:4" x14ac:dyDescent="0.2">
      <c r="A1581" s="86">
        <v>1106087</v>
      </c>
      <c r="B1581" s="87" t="s">
        <v>1731</v>
      </c>
      <c r="C1581" s="87" t="s">
        <v>346</v>
      </c>
      <c r="D1581" s="88">
        <v>45.45</v>
      </c>
    </row>
    <row r="1582" spans="1:4" x14ac:dyDescent="0.2">
      <c r="A1582" s="86">
        <v>1107860</v>
      </c>
      <c r="B1582" s="87" t="s">
        <v>1732</v>
      </c>
      <c r="C1582" s="87" t="s">
        <v>346</v>
      </c>
      <c r="D1582" s="88">
        <v>53.54</v>
      </c>
    </row>
    <row r="1583" spans="1:4" x14ac:dyDescent="0.2">
      <c r="A1583" s="86">
        <v>1106088</v>
      </c>
      <c r="B1583" s="87" t="s">
        <v>1733</v>
      </c>
      <c r="C1583" s="87" t="s">
        <v>346</v>
      </c>
      <c r="D1583" s="88">
        <v>55.94</v>
      </c>
    </row>
    <row r="1584" spans="1:4" x14ac:dyDescent="0.2">
      <c r="A1584" s="86">
        <v>1106128</v>
      </c>
      <c r="B1584" s="87" t="s">
        <v>1734</v>
      </c>
      <c r="C1584" s="87" t="s">
        <v>346</v>
      </c>
      <c r="D1584" s="88">
        <v>45.96</v>
      </c>
    </row>
    <row r="1585" spans="1:4" x14ac:dyDescent="0.2">
      <c r="A1585" s="86">
        <v>1108056</v>
      </c>
      <c r="B1585" s="87" t="s">
        <v>1735</v>
      </c>
      <c r="C1585" s="87" t="s">
        <v>346</v>
      </c>
      <c r="D1585" s="88">
        <v>3082.06</v>
      </c>
    </row>
    <row r="1586" spans="1:4" x14ac:dyDescent="0.2">
      <c r="A1586" s="86">
        <v>1108059</v>
      </c>
      <c r="B1586" s="87" t="s">
        <v>1736</v>
      </c>
      <c r="C1586" s="87" t="s">
        <v>346</v>
      </c>
      <c r="D1586" s="88">
        <v>3689.64</v>
      </c>
    </row>
    <row r="1587" spans="1:4" x14ac:dyDescent="0.2">
      <c r="A1587" s="86">
        <v>1207700</v>
      </c>
      <c r="B1587" s="87" t="s">
        <v>1737</v>
      </c>
      <c r="C1587" s="87" t="s">
        <v>346</v>
      </c>
      <c r="D1587" s="88">
        <v>553.79999999999995</v>
      </c>
    </row>
    <row r="1588" spans="1:4" x14ac:dyDescent="0.2">
      <c r="A1588" s="86">
        <v>1207701</v>
      </c>
      <c r="B1588" s="87" t="s">
        <v>1738</v>
      </c>
      <c r="C1588" s="87" t="s">
        <v>346</v>
      </c>
      <c r="D1588" s="88">
        <v>589.80999999999995</v>
      </c>
    </row>
    <row r="1589" spans="1:4" x14ac:dyDescent="0.2">
      <c r="A1589" s="86">
        <v>1207702</v>
      </c>
      <c r="B1589" s="87" t="s">
        <v>1739</v>
      </c>
      <c r="C1589" s="87" t="s">
        <v>346</v>
      </c>
      <c r="D1589" s="88">
        <v>630.11</v>
      </c>
    </row>
    <row r="1590" spans="1:4" x14ac:dyDescent="0.2">
      <c r="A1590" s="86">
        <v>1207708</v>
      </c>
      <c r="B1590" s="87" t="s">
        <v>1740</v>
      </c>
      <c r="C1590" s="87" t="s">
        <v>346</v>
      </c>
      <c r="D1590" s="88">
        <v>570.5</v>
      </c>
    </row>
    <row r="1591" spans="1:4" x14ac:dyDescent="0.2">
      <c r="A1591" s="86">
        <v>1207703</v>
      </c>
      <c r="B1591" s="87" t="s">
        <v>1741</v>
      </c>
      <c r="C1591" s="87" t="s">
        <v>346</v>
      </c>
      <c r="D1591" s="88">
        <v>725.55</v>
      </c>
    </row>
    <row r="1592" spans="1:4" x14ac:dyDescent="0.2">
      <c r="A1592" s="86">
        <v>1207709</v>
      </c>
      <c r="B1592" s="87" t="s">
        <v>1742</v>
      </c>
      <c r="C1592" s="87" t="s">
        <v>346</v>
      </c>
      <c r="D1592" s="88">
        <v>658.09</v>
      </c>
    </row>
    <row r="1593" spans="1:4" x14ac:dyDescent="0.2">
      <c r="A1593" s="86">
        <v>1207710</v>
      </c>
      <c r="B1593" s="87" t="s">
        <v>1743</v>
      </c>
      <c r="C1593" s="87" t="s">
        <v>346</v>
      </c>
      <c r="D1593" s="88">
        <v>852.53</v>
      </c>
    </row>
    <row r="1594" spans="1:4" x14ac:dyDescent="0.2">
      <c r="A1594" s="86">
        <v>1207711</v>
      </c>
      <c r="B1594" s="87" t="s">
        <v>1744</v>
      </c>
      <c r="C1594" s="87" t="s">
        <v>346</v>
      </c>
      <c r="D1594" s="88">
        <v>1063.71</v>
      </c>
    </row>
    <row r="1595" spans="1:4" x14ac:dyDescent="0.2">
      <c r="A1595" s="86">
        <v>1207713</v>
      </c>
      <c r="B1595" s="87" t="s">
        <v>1745</v>
      </c>
      <c r="C1595" s="87" t="s">
        <v>346</v>
      </c>
      <c r="D1595" s="88">
        <v>1611.8</v>
      </c>
    </row>
    <row r="1596" spans="1:4" x14ac:dyDescent="0.2">
      <c r="A1596" s="86">
        <v>1207714</v>
      </c>
      <c r="B1596" s="87" t="s">
        <v>1746</v>
      </c>
      <c r="C1596" s="87" t="s">
        <v>346</v>
      </c>
      <c r="D1596" s="88">
        <v>894.9</v>
      </c>
    </row>
    <row r="1597" spans="1:4" x14ac:dyDescent="0.2">
      <c r="A1597" s="86">
        <v>1207715</v>
      </c>
      <c r="B1597" s="87" t="s">
        <v>1747</v>
      </c>
      <c r="C1597" s="87" t="s">
        <v>346</v>
      </c>
      <c r="D1597" s="88">
        <v>1115.1500000000001</v>
      </c>
    </row>
    <row r="1598" spans="1:4" x14ac:dyDescent="0.2">
      <c r="A1598" s="86">
        <v>1207717</v>
      </c>
      <c r="B1598" s="87" t="s">
        <v>1748</v>
      </c>
      <c r="C1598" s="87" t="s">
        <v>346</v>
      </c>
      <c r="D1598" s="88">
        <v>1683.82</v>
      </c>
    </row>
    <row r="1599" spans="1:4" x14ac:dyDescent="0.2">
      <c r="A1599" s="86">
        <v>1207718</v>
      </c>
      <c r="B1599" s="87" t="s">
        <v>1749</v>
      </c>
      <c r="C1599" s="87" t="s">
        <v>346</v>
      </c>
      <c r="D1599" s="88">
        <v>942.31</v>
      </c>
    </row>
    <row r="1600" spans="1:4" x14ac:dyDescent="0.2">
      <c r="A1600" s="86">
        <v>1207719</v>
      </c>
      <c r="B1600" s="87" t="s">
        <v>1750</v>
      </c>
      <c r="C1600" s="87" t="s">
        <v>346</v>
      </c>
      <c r="D1600" s="88">
        <v>1172.72</v>
      </c>
    </row>
    <row r="1601" spans="1:4" x14ac:dyDescent="0.2">
      <c r="A1601" s="86">
        <v>1207721</v>
      </c>
      <c r="B1601" s="87" t="s">
        <v>1751</v>
      </c>
      <c r="C1601" s="87" t="s">
        <v>346</v>
      </c>
      <c r="D1601" s="88">
        <v>1764.42</v>
      </c>
    </row>
    <row r="1602" spans="1:4" x14ac:dyDescent="0.2">
      <c r="A1602" s="86">
        <v>1207722</v>
      </c>
      <c r="B1602" s="87" t="s">
        <v>1752</v>
      </c>
      <c r="C1602" s="87" t="s">
        <v>346</v>
      </c>
      <c r="D1602" s="88">
        <v>1054.5899999999999</v>
      </c>
    </row>
    <row r="1603" spans="1:4" x14ac:dyDescent="0.2">
      <c r="A1603" s="86">
        <v>1207723</v>
      </c>
      <c r="B1603" s="87" t="s">
        <v>1753</v>
      </c>
      <c r="C1603" s="87" t="s">
        <v>346</v>
      </c>
      <c r="D1603" s="88">
        <v>1309.07</v>
      </c>
    </row>
    <row r="1604" spans="1:4" x14ac:dyDescent="0.2">
      <c r="A1604" s="86">
        <v>1207725</v>
      </c>
      <c r="B1604" s="87" t="s">
        <v>1754</v>
      </c>
      <c r="C1604" s="87" t="s">
        <v>346</v>
      </c>
      <c r="D1604" s="88">
        <v>1955.3</v>
      </c>
    </row>
    <row r="1605" spans="1:4" x14ac:dyDescent="0.2">
      <c r="A1605" s="86">
        <v>1207728</v>
      </c>
      <c r="B1605" s="87" t="s">
        <v>1755</v>
      </c>
      <c r="C1605" s="87" t="s">
        <v>346</v>
      </c>
      <c r="D1605" s="88">
        <v>841.72</v>
      </c>
    </row>
    <row r="1606" spans="1:4" x14ac:dyDescent="0.2">
      <c r="A1606" s="86">
        <v>1207727</v>
      </c>
      <c r="B1606" s="87" t="s">
        <v>1756</v>
      </c>
      <c r="C1606" s="87" t="s">
        <v>346</v>
      </c>
      <c r="D1606" s="88">
        <v>822.6</v>
      </c>
    </row>
    <row r="1607" spans="1:4" x14ac:dyDescent="0.2">
      <c r="A1607" s="86">
        <v>1207726</v>
      </c>
      <c r="B1607" s="87" t="s">
        <v>1757</v>
      </c>
      <c r="C1607" s="87" t="s">
        <v>346</v>
      </c>
      <c r="D1607" s="88">
        <v>807.32</v>
      </c>
    </row>
    <row r="1608" spans="1:4" x14ac:dyDescent="0.2">
      <c r="A1608" s="86">
        <v>1208329</v>
      </c>
      <c r="B1608" s="87" t="s">
        <v>1758</v>
      </c>
      <c r="C1608" s="87" t="s">
        <v>346</v>
      </c>
      <c r="D1608" s="88">
        <v>789.72</v>
      </c>
    </row>
    <row r="1609" spans="1:4" x14ac:dyDescent="0.2">
      <c r="A1609" s="86">
        <v>1207685</v>
      </c>
      <c r="B1609" s="87" t="s">
        <v>1759</v>
      </c>
      <c r="C1609" s="87" t="s">
        <v>346</v>
      </c>
      <c r="D1609" s="88">
        <v>885.09</v>
      </c>
    </row>
    <row r="1610" spans="1:4" x14ac:dyDescent="0.2">
      <c r="A1610" s="86">
        <v>1207684</v>
      </c>
      <c r="B1610" s="87" t="s">
        <v>1760</v>
      </c>
      <c r="C1610" s="87" t="s">
        <v>346</v>
      </c>
      <c r="D1610" s="88">
        <v>859.84</v>
      </c>
    </row>
    <row r="1611" spans="1:4" x14ac:dyDescent="0.2">
      <c r="A1611" s="86">
        <v>1207683</v>
      </c>
      <c r="B1611" s="87" t="s">
        <v>1761</v>
      </c>
      <c r="C1611" s="87" t="s">
        <v>346</v>
      </c>
      <c r="D1611" s="88">
        <v>840.6</v>
      </c>
    </row>
    <row r="1612" spans="1:4" x14ac:dyDescent="0.2">
      <c r="A1612" s="86">
        <v>1208337</v>
      </c>
      <c r="B1612" s="87" t="s">
        <v>1762</v>
      </c>
      <c r="C1612" s="87" t="s">
        <v>346</v>
      </c>
      <c r="D1612" s="88">
        <v>820.14</v>
      </c>
    </row>
    <row r="1613" spans="1:4" x14ac:dyDescent="0.2">
      <c r="A1613" s="86">
        <v>1207691</v>
      </c>
      <c r="B1613" s="87" t="s">
        <v>1763</v>
      </c>
      <c r="C1613" s="87" t="s">
        <v>346</v>
      </c>
      <c r="D1613" s="88">
        <v>937.31</v>
      </c>
    </row>
    <row r="1614" spans="1:4" x14ac:dyDescent="0.2">
      <c r="A1614" s="86">
        <v>1207690</v>
      </c>
      <c r="B1614" s="87" t="s">
        <v>1764</v>
      </c>
      <c r="C1614" s="87" t="s">
        <v>346</v>
      </c>
      <c r="D1614" s="88">
        <v>902.93</v>
      </c>
    </row>
    <row r="1615" spans="1:4" x14ac:dyDescent="0.2">
      <c r="A1615" s="86">
        <v>1207689</v>
      </c>
      <c r="B1615" s="87" t="s">
        <v>1765</v>
      </c>
      <c r="C1615" s="87" t="s">
        <v>346</v>
      </c>
      <c r="D1615" s="88">
        <v>874.02</v>
      </c>
    </row>
    <row r="1616" spans="1:4" x14ac:dyDescent="0.2">
      <c r="A1616" s="86">
        <v>1208345</v>
      </c>
      <c r="B1616" s="87" t="s">
        <v>1766</v>
      </c>
      <c r="C1616" s="87" t="s">
        <v>346</v>
      </c>
      <c r="D1616" s="88">
        <v>850.19</v>
      </c>
    </row>
    <row r="1617" spans="1:4" x14ac:dyDescent="0.2">
      <c r="A1617" s="86">
        <v>1207697</v>
      </c>
      <c r="B1617" s="87" t="s">
        <v>1767</v>
      </c>
      <c r="C1617" s="87" t="s">
        <v>346</v>
      </c>
      <c r="D1617" s="88">
        <v>1003.03</v>
      </c>
    </row>
    <row r="1618" spans="1:4" x14ac:dyDescent="0.2">
      <c r="A1618" s="86">
        <v>1207696</v>
      </c>
      <c r="B1618" s="87" t="s">
        <v>1768</v>
      </c>
      <c r="C1618" s="87" t="s">
        <v>346</v>
      </c>
      <c r="D1618" s="88">
        <v>953.89</v>
      </c>
    </row>
    <row r="1619" spans="1:4" x14ac:dyDescent="0.2">
      <c r="A1619" s="86">
        <v>1207695</v>
      </c>
      <c r="B1619" s="87" t="s">
        <v>1769</v>
      </c>
      <c r="C1619" s="87" t="s">
        <v>346</v>
      </c>
      <c r="D1619" s="88">
        <v>920.47</v>
      </c>
    </row>
    <row r="1620" spans="1:4" x14ac:dyDescent="0.2">
      <c r="A1620" s="86">
        <v>1208353</v>
      </c>
      <c r="B1620" s="87" t="s">
        <v>1770</v>
      </c>
      <c r="C1620" s="87" t="s">
        <v>346</v>
      </c>
      <c r="D1620" s="88">
        <v>886.86</v>
      </c>
    </row>
    <row r="1621" spans="1:4" x14ac:dyDescent="0.2">
      <c r="A1621" s="86">
        <v>1207663</v>
      </c>
      <c r="B1621" s="87" t="s">
        <v>1771</v>
      </c>
      <c r="C1621" s="87" t="s">
        <v>346</v>
      </c>
      <c r="D1621" s="88">
        <v>1127.8599999999999</v>
      </c>
    </row>
    <row r="1622" spans="1:4" x14ac:dyDescent="0.2">
      <c r="A1622" s="86">
        <v>1207662</v>
      </c>
      <c r="B1622" s="87" t="s">
        <v>1772</v>
      </c>
      <c r="C1622" s="87" t="s">
        <v>346</v>
      </c>
      <c r="D1622" s="88">
        <v>1100.33</v>
      </c>
    </row>
    <row r="1623" spans="1:4" x14ac:dyDescent="0.2">
      <c r="A1623" s="86">
        <v>1207661</v>
      </c>
      <c r="B1623" s="87" t="s">
        <v>1773</v>
      </c>
      <c r="C1623" s="87" t="s">
        <v>346</v>
      </c>
      <c r="D1623" s="88">
        <v>1078.3</v>
      </c>
    </row>
    <row r="1624" spans="1:4" x14ac:dyDescent="0.2">
      <c r="A1624" s="86">
        <v>1208361</v>
      </c>
      <c r="B1624" s="87" t="s">
        <v>1774</v>
      </c>
      <c r="C1624" s="87" t="s">
        <v>346</v>
      </c>
      <c r="D1624" s="88">
        <v>1045.27</v>
      </c>
    </row>
    <row r="1625" spans="1:4" x14ac:dyDescent="0.2">
      <c r="A1625" s="86">
        <v>1207669</v>
      </c>
      <c r="B1625" s="87" t="s">
        <v>1775</v>
      </c>
      <c r="C1625" s="87" t="s">
        <v>346</v>
      </c>
      <c r="D1625" s="88">
        <v>1252.18</v>
      </c>
    </row>
    <row r="1626" spans="1:4" x14ac:dyDescent="0.2">
      <c r="A1626" s="86">
        <v>1207668</v>
      </c>
      <c r="B1626" s="87" t="s">
        <v>1776</v>
      </c>
      <c r="C1626" s="87" t="s">
        <v>346</v>
      </c>
      <c r="D1626" s="88">
        <v>1218.01</v>
      </c>
    </row>
    <row r="1627" spans="1:4" x14ac:dyDescent="0.2">
      <c r="A1627" s="86">
        <v>1207667</v>
      </c>
      <c r="B1627" s="87" t="s">
        <v>1777</v>
      </c>
      <c r="C1627" s="87" t="s">
        <v>346</v>
      </c>
      <c r="D1627" s="88">
        <v>1166.75</v>
      </c>
    </row>
    <row r="1628" spans="1:4" x14ac:dyDescent="0.2">
      <c r="A1628" s="86">
        <v>1208369</v>
      </c>
      <c r="B1628" s="87" t="s">
        <v>1778</v>
      </c>
      <c r="C1628" s="87" t="s">
        <v>346</v>
      </c>
      <c r="D1628" s="88">
        <v>1115.49</v>
      </c>
    </row>
    <row r="1629" spans="1:4" x14ac:dyDescent="0.2">
      <c r="A1629" s="86">
        <v>1207682</v>
      </c>
      <c r="B1629" s="87" t="s">
        <v>1779</v>
      </c>
      <c r="C1629" s="87" t="s">
        <v>346</v>
      </c>
      <c r="D1629" s="88">
        <v>944.76</v>
      </c>
    </row>
    <row r="1630" spans="1:4" x14ac:dyDescent="0.2">
      <c r="A1630" s="86">
        <v>1207681</v>
      </c>
      <c r="B1630" s="87" t="s">
        <v>1780</v>
      </c>
      <c r="C1630" s="87" t="s">
        <v>346</v>
      </c>
      <c r="D1630" s="88">
        <v>925.65</v>
      </c>
    </row>
    <row r="1631" spans="1:4" x14ac:dyDescent="0.2">
      <c r="A1631" s="86">
        <v>1207729</v>
      </c>
      <c r="B1631" s="87" t="s">
        <v>1781</v>
      </c>
      <c r="C1631" s="87" t="s">
        <v>346</v>
      </c>
      <c r="D1631" s="88">
        <v>910.37</v>
      </c>
    </row>
    <row r="1632" spans="1:4" x14ac:dyDescent="0.2">
      <c r="A1632" s="86">
        <v>1208333</v>
      </c>
      <c r="B1632" s="87" t="s">
        <v>1782</v>
      </c>
      <c r="C1632" s="87" t="s">
        <v>346</v>
      </c>
      <c r="D1632" s="88">
        <v>892.77</v>
      </c>
    </row>
    <row r="1633" spans="1:4" x14ac:dyDescent="0.2">
      <c r="A1633" s="86">
        <v>1207688</v>
      </c>
      <c r="B1633" s="87" t="s">
        <v>1783</v>
      </c>
      <c r="C1633" s="87" t="s">
        <v>346</v>
      </c>
      <c r="D1633" s="88">
        <v>991.26</v>
      </c>
    </row>
    <row r="1634" spans="1:4" x14ac:dyDescent="0.2">
      <c r="A1634" s="86">
        <v>1207687</v>
      </c>
      <c r="B1634" s="87" t="s">
        <v>1784</v>
      </c>
      <c r="C1634" s="87" t="s">
        <v>346</v>
      </c>
      <c r="D1634" s="88">
        <v>966.01</v>
      </c>
    </row>
    <row r="1635" spans="1:4" x14ac:dyDescent="0.2">
      <c r="A1635" s="86">
        <v>1207686</v>
      </c>
      <c r="B1635" s="87" t="s">
        <v>1785</v>
      </c>
      <c r="C1635" s="87" t="s">
        <v>346</v>
      </c>
      <c r="D1635" s="88">
        <v>946.77</v>
      </c>
    </row>
    <row r="1636" spans="1:4" x14ac:dyDescent="0.2">
      <c r="A1636" s="86">
        <v>1208341</v>
      </c>
      <c r="B1636" s="87" t="s">
        <v>1786</v>
      </c>
      <c r="C1636" s="87" t="s">
        <v>346</v>
      </c>
      <c r="D1636" s="88">
        <v>926.31</v>
      </c>
    </row>
    <row r="1637" spans="1:4" x14ac:dyDescent="0.2">
      <c r="A1637" s="86">
        <v>1207694</v>
      </c>
      <c r="B1637" s="87" t="s">
        <v>1787</v>
      </c>
      <c r="C1637" s="87" t="s">
        <v>346</v>
      </c>
      <c r="D1637" s="88">
        <v>1046.79</v>
      </c>
    </row>
    <row r="1638" spans="1:4" x14ac:dyDescent="0.2">
      <c r="A1638" s="86">
        <v>1207693</v>
      </c>
      <c r="B1638" s="87" t="s">
        <v>1788</v>
      </c>
      <c r="C1638" s="87" t="s">
        <v>346</v>
      </c>
      <c r="D1638" s="88">
        <v>1012.42</v>
      </c>
    </row>
    <row r="1639" spans="1:4" x14ac:dyDescent="0.2">
      <c r="A1639" s="86">
        <v>1207692</v>
      </c>
      <c r="B1639" s="87" t="s">
        <v>1789</v>
      </c>
      <c r="C1639" s="87" t="s">
        <v>346</v>
      </c>
      <c r="D1639" s="88">
        <v>983.51</v>
      </c>
    </row>
    <row r="1640" spans="1:4" x14ac:dyDescent="0.2">
      <c r="A1640" s="86">
        <v>1208349</v>
      </c>
      <c r="B1640" s="87" t="s">
        <v>1790</v>
      </c>
      <c r="C1640" s="87" t="s">
        <v>346</v>
      </c>
      <c r="D1640" s="88">
        <v>959.68</v>
      </c>
    </row>
    <row r="1641" spans="1:4" x14ac:dyDescent="0.2">
      <c r="A1641" s="86">
        <v>1207660</v>
      </c>
      <c r="B1641" s="87" t="s">
        <v>1791</v>
      </c>
      <c r="C1641" s="87" t="s">
        <v>346</v>
      </c>
      <c r="D1641" s="88">
        <v>1116.05</v>
      </c>
    </row>
    <row r="1642" spans="1:4" x14ac:dyDescent="0.2">
      <c r="A1642" s="86">
        <v>1207699</v>
      </c>
      <c r="B1642" s="87" t="s">
        <v>1792</v>
      </c>
      <c r="C1642" s="87" t="s">
        <v>346</v>
      </c>
      <c r="D1642" s="88">
        <v>1066.9100000000001</v>
      </c>
    </row>
    <row r="1643" spans="1:4" x14ac:dyDescent="0.2">
      <c r="A1643" s="86">
        <v>1207698</v>
      </c>
      <c r="B1643" s="87" t="s">
        <v>1793</v>
      </c>
      <c r="C1643" s="87" t="s">
        <v>346</v>
      </c>
      <c r="D1643" s="88">
        <v>1033.48</v>
      </c>
    </row>
    <row r="1644" spans="1:4" x14ac:dyDescent="0.2">
      <c r="A1644" s="86">
        <v>1208357</v>
      </c>
      <c r="B1644" s="87" t="s">
        <v>1794</v>
      </c>
      <c r="C1644" s="87" t="s">
        <v>346</v>
      </c>
      <c r="D1644" s="88">
        <v>999.88</v>
      </c>
    </row>
    <row r="1645" spans="1:4" x14ac:dyDescent="0.2">
      <c r="A1645" s="86">
        <v>1207666</v>
      </c>
      <c r="B1645" s="87" t="s">
        <v>1795</v>
      </c>
      <c r="C1645" s="87" t="s">
        <v>346</v>
      </c>
      <c r="D1645" s="88">
        <v>1244.6400000000001</v>
      </c>
    </row>
    <row r="1646" spans="1:4" x14ac:dyDescent="0.2">
      <c r="A1646" s="86">
        <v>1207665</v>
      </c>
      <c r="B1646" s="87" t="s">
        <v>1796</v>
      </c>
      <c r="C1646" s="87" t="s">
        <v>346</v>
      </c>
      <c r="D1646" s="88">
        <v>1217.1099999999999</v>
      </c>
    </row>
    <row r="1647" spans="1:4" x14ac:dyDescent="0.2">
      <c r="A1647" s="86">
        <v>1207664</v>
      </c>
      <c r="B1647" s="87" t="s">
        <v>1797</v>
      </c>
      <c r="C1647" s="87" t="s">
        <v>346</v>
      </c>
      <c r="D1647" s="88">
        <v>1195.0899999999999</v>
      </c>
    </row>
    <row r="1648" spans="1:4" x14ac:dyDescent="0.2">
      <c r="A1648" s="86">
        <v>1208365</v>
      </c>
      <c r="B1648" s="87" t="s">
        <v>1798</v>
      </c>
      <c r="C1648" s="87" t="s">
        <v>346</v>
      </c>
      <c r="D1648" s="88">
        <v>1162.06</v>
      </c>
    </row>
    <row r="1649" spans="1:4" x14ac:dyDescent="0.2">
      <c r="A1649" s="86">
        <v>1207672</v>
      </c>
      <c r="B1649" s="87" t="s">
        <v>1799</v>
      </c>
      <c r="C1649" s="87" t="s">
        <v>346</v>
      </c>
      <c r="D1649" s="88">
        <v>1373</v>
      </c>
    </row>
    <row r="1650" spans="1:4" x14ac:dyDescent="0.2">
      <c r="A1650" s="86">
        <v>1207671</v>
      </c>
      <c r="B1650" s="87" t="s">
        <v>1800</v>
      </c>
      <c r="C1650" s="87" t="s">
        <v>346</v>
      </c>
      <c r="D1650" s="88">
        <v>1338.82</v>
      </c>
    </row>
    <row r="1651" spans="1:4" x14ac:dyDescent="0.2">
      <c r="A1651" s="86">
        <v>1207670</v>
      </c>
      <c r="B1651" s="87" t="s">
        <v>1801</v>
      </c>
      <c r="C1651" s="87" t="s">
        <v>346</v>
      </c>
      <c r="D1651" s="88">
        <v>1287.56</v>
      </c>
    </row>
    <row r="1652" spans="1:4" x14ac:dyDescent="0.2">
      <c r="A1652" s="86">
        <v>1208373</v>
      </c>
      <c r="B1652" s="87" t="s">
        <v>1802</v>
      </c>
      <c r="C1652" s="87" t="s">
        <v>346</v>
      </c>
      <c r="D1652" s="88">
        <v>1236.3</v>
      </c>
    </row>
    <row r="1653" spans="1:4" x14ac:dyDescent="0.2">
      <c r="A1653" s="86">
        <v>1400976</v>
      </c>
      <c r="B1653" s="87" t="s">
        <v>1803</v>
      </c>
      <c r="C1653" s="87" t="s">
        <v>146</v>
      </c>
      <c r="D1653" s="88">
        <v>4.8099999999999996</v>
      </c>
    </row>
    <row r="1654" spans="1:4" x14ac:dyDescent="0.2">
      <c r="A1654" s="86">
        <v>1400970</v>
      </c>
      <c r="B1654" s="87" t="s">
        <v>1804</v>
      </c>
      <c r="C1654" s="87" t="s">
        <v>146</v>
      </c>
      <c r="D1654" s="88">
        <v>2.19</v>
      </c>
    </row>
    <row r="1655" spans="1:4" x14ac:dyDescent="0.2">
      <c r="A1655" s="86">
        <v>1400971</v>
      </c>
      <c r="B1655" s="87" t="s">
        <v>1805</v>
      </c>
      <c r="C1655" s="87" t="s">
        <v>146</v>
      </c>
      <c r="D1655" s="88">
        <v>9.57</v>
      </c>
    </row>
    <row r="1656" spans="1:4" x14ac:dyDescent="0.2">
      <c r="A1656" s="86">
        <v>1400972</v>
      </c>
      <c r="B1656" s="87" t="s">
        <v>1806</v>
      </c>
      <c r="C1656" s="87" t="s">
        <v>146</v>
      </c>
      <c r="D1656" s="88">
        <v>2.13</v>
      </c>
    </row>
    <row r="1657" spans="1:4" x14ac:dyDescent="0.2">
      <c r="A1657" s="86">
        <v>1416201</v>
      </c>
      <c r="B1657" s="87" t="s">
        <v>1807</v>
      </c>
      <c r="C1657" s="87" t="s">
        <v>1808</v>
      </c>
      <c r="D1657" s="88">
        <v>0.2</v>
      </c>
    </row>
    <row r="1658" spans="1:4" x14ac:dyDescent="0.2">
      <c r="A1658" s="86">
        <v>1400969</v>
      </c>
      <c r="B1658" s="87" t="s">
        <v>1809</v>
      </c>
      <c r="C1658" s="87" t="s">
        <v>151</v>
      </c>
      <c r="D1658" s="88">
        <v>0.13</v>
      </c>
    </row>
    <row r="1659" spans="1:4" x14ac:dyDescent="0.2">
      <c r="A1659" s="86">
        <v>1400975</v>
      </c>
      <c r="B1659" s="87" t="s">
        <v>1810</v>
      </c>
      <c r="C1659" s="87" t="s">
        <v>146</v>
      </c>
      <c r="D1659" s="88">
        <v>3.96</v>
      </c>
    </row>
    <row r="1660" spans="1:4" x14ac:dyDescent="0.2">
      <c r="A1660" s="86">
        <v>1416141</v>
      </c>
      <c r="B1660" s="87" t="s">
        <v>1811</v>
      </c>
      <c r="C1660" s="87" t="s">
        <v>146</v>
      </c>
      <c r="D1660" s="88">
        <v>3.31</v>
      </c>
    </row>
    <row r="1661" spans="1:4" x14ac:dyDescent="0.2">
      <c r="A1661" s="86">
        <v>1416142</v>
      </c>
      <c r="B1661" s="87" t="s">
        <v>1812</v>
      </c>
      <c r="C1661" s="87" t="s">
        <v>146</v>
      </c>
      <c r="D1661" s="88">
        <v>5.08</v>
      </c>
    </row>
    <row r="1662" spans="1:4" x14ac:dyDescent="0.2">
      <c r="A1662" s="86">
        <v>1400973</v>
      </c>
      <c r="B1662" s="87" t="s">
        <v>1813</v>
      </c>
      <c r="C1662" s="87" t="s">
        <v>146</v>
      </c>
      <c r="D1662" s="88">
        <v>1.45</v>
      </c>
    </row>
    <row r="1663" spans="1:4" x14ac:dyDescent="0.2">
      <c r="A1663" s="86">
        <v>1400974</v>
      </c>
      <c r="B1663" s="87" t="s">
        <v>1814</v>
      </c>
      <c r="C1663" s="87" t="s">
        <v>146</v>
      </c>
      <c r="D1663" s="88">
        <v>1.69</v>
      </c>
    </row>
    <row r="1664" spans="1:4" x14ac:dyDescent="0.2">
      <c r="A1664" s="86">
        <v>1416139</v>
      </c>
      <c r="B1664" s="87" t="s">
        <v>1815</v>
      </c>
      <c r="C1664" s="87" t="s">
        <v>146</v>
      </c>
      <c r="D1664" s="88">
        <v>1.87</v>
      </c>
    </row>
    <row r="1665" spans="1:4" x14ac:dyDescent="0.2">
      <c r="A1665" s="86">
        <v>1416202</v>
      </c>
      <c r="B1665" s="87" t="s">
        <v>1816</v>
      </c>
      <c r="C1665" s="87" t="s">
        <v>146</v>
      </c>
      <c r="D1665" s="88">
        <v>2.16</v>
      </c>
    </row>
    <row r="1666" spans="1:4" x14ac:dyDescent="0.2">
      <c r="A1666" s="86">
        <v>1416140</v>
      </c>
      <c r="B1666" s="87" t="s">
        <v>1817</v>
      </c>
      <c r="C1666" s="87" t="s">
        <v>146</v>
      </c>
      <c r="D1666" s="88">
        <v>2.46</v>
      </c>
    </row>
    <row r="1667" spans="1:4" x14ac:dyDescent="0.2">
      <c r="A1667" s="86">
        <v>1419543</v>
      </c>
      <c r="B1667" s="87" t="s">
        <v>1818</v>
      </c>
      <c r="C1667" s="87" t="s">
        <v>151</v>
      </c>
      <c r="D1667" s="88">
        <v>0.17</v>
      </c>
    </row>
    <row r="1668" spans="1:4" x14ac:dyDescent="0.2">
      <c r="A1668" s="86">
        <v>1408173</v>
      </c>
      <c r="B1668" s="87" t="s">
        <v>1819</v>
      </c>
      <c r="C1668" s="87" t="s">
        <v>1808</v>
      </c>
      <c r="D1668" s="88">
        <v>0.05</v>
      </c>
    </row>
    <row r="1669" spans="1:4" x14ac:dyDescent="0.2">
      <c r="A1669" s="86">
        <v>1407063</v>
      </c>
      <c r="B1669" s="87" t="s">
        <v>1820</v>
      </c>
      <c r="C1669" s="87" t="s">
        <v>151</v>
      </c>
      <c r="D1669" s="88">
        <v>7.51</v>
      </c>
    </row>
    <row r="1670" spans="1:4" x14ac:dyDescent="0.2">
      <c r="A1670" s="86">
        <v>1407064</v>
      </c>
      <c r="B1670" s="87" t="s">
        <v>1821</v>
      </c>
      <c r="C1670" s="87" t="s">
        <v>151</v>
      </c>
      <c r="D1670" s="88">
        <v>7.75</v>
      </c>
    </row>
    <row r="1671" spans="1:4" x14ac:dyDescent="0.2">
      <c r="A1671" s="86">
        <v>1407065</v>
      </c>
      <c r="B1671" s="87" t="s">
        <v>1822</v>
      </c>
      <c r="C1671" s="87" t="s">
        <v>151</v>
      </c>
      <c r="D1671" s="88">
        <v>7.93</v>
      </c>
    </row>
    <row r="1672" spans="1:4" x14ac:dyDescent="0.2">
      <c r="A1672" s="86">
        <v>1407066</v>
      </c>
      <c r="B1672" s="87" t="s">
        <v>1823</v>
      </c>
      <c r="C1672" s="87" t="s">
        <v>151</v>
      </c>
      <c r="D1672" s="88">
        <v>7.8</v>
      </c>
    </row>
    <row r="1673" spans="1:4" x14ac:dyDescent="0.2">
      <c r="A1673" s="86">
        <v>1400977</v>
      </c>
      <c r="B1673" s="87" t="s">
        <v>1824</v>
      </c>
      <c r="C1673" s="87" t="s">
        <v>146</v>
      </c>
      <c r="D1673" s="88">
        <v>3.28</v>
      </c>
    </row>
    <row r="1674" spans="1:4" x14ac:dyDescent="0.2">
      <c r="A1674" s="86">
        <v>1407067</v>
      </c>
      <c r="B1674" s="87" t="s">
        <v>1825</v>
      </c>
      <c r="C1674" s="87" t="s">
        <v>151</v>
      </c>
      <c r="D1674" s="88">
        <v>2.44</v>
      </c>
    </row>
    <row r="1675" spans="1:4" x14ac:dyDescent="0.2">
      <c r="A1675" s="86">
        <v>1407068</v>
      </c>
      <c r="B1675" s="87" t="s">
        <v>1826</v>
      </c>
      <c r="C1675" s="87" t="s">
        <v>151</v>
      </c>
      <c r="D1675" s="88">
        <v>2.74</v>
      </c>
    </row>
    <row r="1676" spans="1:4" x14ac:dyDescent="0.2">
      <c r="A1676" s="86">
        <v>1407069</v>
      </c>
      <c r="B1676" s="87" t="s">
        <v>1827</v>
      </c>
      <c r="C1676" s="87" t="s">
        <v>151</v>
      </c>
      <c r="D1676" s="88">
        <v>2.97</v>
      </c>
    </row>
    <row r="1677" spans="1:4" x14ac:dyDescent="0.2">
      <c r="A1677" s="86">
        <v>1407070</v>
      </c>
      <c r="B1677" s="87" t="s">
        <v>1828</v>
      </c>
      <c r="C1677" s="87" t="s">
        <v>151</v>
      </c>
      <c r="D1677" s="88">
        <v>2.83</v>
      </c>
    </row>
    <row r="1678" spans="1:4" x14ac:dyDescent="0.2">
      <c r="A1678" s="86">
        <v>1416257</v>
      </c>
      <c r="B1678" s="87" t="s">
        <v>1829</v>
      </c>
      <c r="C1678" s="87" t="s">
        <v>146</v>
      </c>
      <c r="D1678" s="88">
        <v>244.73</v>
      </c>
    </row>
    <row r="1679" spans="1:4" x14ac:dyDescent="0.2">
      <c r="A1679" s="86">
        <v>1416253</v>
      </c>
      <c r="B1679" s="87" t="s">
        <v>1830</v>
      </c>
      <c r="C1679" s="87" t="s">
        <v>146</v>
      </c>
      <c r="D1679" s="88">
        <v>554.86</v>
      </c>
    </row>
    <row r="1680" spans="1:4" x14ac:dyDescent="0.2">
      <c r="A1680" s="86">
        <v>1416254</v>
      </c>
      <c r="B1680" s="87" t="s">
        <v>1831</v>
      </c>
      <c r="C1680" s="87" t="s">
        <v>146</v>
      </c>
      <c r="D1680" s="88">
        <v>47.46</v>
      </c>
    </row>
    <row r="1681" spans="1:4" x14ac:dyDescent="0.2">
      <c r="A1681" s="86">
        <v>1416255</v>
      </c>
      <c r="B1681" s="87" t="s">
        <v>1832</v>
      </c>
      <c r="C1681" s="87" t="s">
        <v>146</v>
      </c>
      <c r="D1681" s="88">
        <v>83.07</v>
      </c>
    </row>
    <row r="1682" spans="1:4" x14ac:dyDescent="0.2">
      <c r="A1682" s="86">
        <v>1416256</v>
      </c>
      <c r="B1682" s="87" t="s">
        <v>1833</v>
      </c>
      <c r="C1682" s="87" t="s">
        <v>146</v>
      </c>
      <c r="D1682" s="88">
        <v>127.73</v>
      </c>
    </row>
    <row r="1683" spans="1:4" x14ac:dyDescent="0.2">
      <c r="A1683" s="86">
        <v>1408028</v>
      </c>
      <c r="B1683" s="87" t="s">
        <v>1834</v>
      </c>
      <c r="C1683" s="87" t="s">
        <v>237</v>
      </c>
      <c r="D1683" s="88">
        <v>212.06</v>
      </c>
    </row>
    <row r="1684" spans="1:4" x14ac:dyDescent="0.2">
      <c r="A1684" s="86">
        <v>1408027</v>
      </c>
      <c r="B1684" s="87" t="s">
        <v>1835</v>
      </c>
      <c r="C1684" s="87" t="s">
        <v>237</v>
      </c>
      <c r="D1684" s="88">
        <v>118.86</v>
      </c>
    </row>
    <row r="1685" spans="1:4" x14ac:dyDescent="0.2">
      <c r="A1685" s="86">
        <v>1400978</v>
      </c>
      <c r="B1685" s="87" t="s">
        <v>1836</v>
      </c>
      <c r="C1685" s="87" t="s">
        <v>237</v>
      </c>
      <c r="D1685" s="88">
        <v>192.3</v>
      </c>
    </row>
    <row r="1686" spans="1:4" x14ac:dyDescent="0.2">
      <c r="A1686" s="86">
        <v>1513941</v>
      </c>
      <c r="B1686" s="87" t="s">
        <v>1837</v>
      </c>
      <c r="C1686" s="87" t="s">
        <v>346</v>
      </c>
      <c r="D1686" s="88">
        <v>537.19000000000005</v>
      </c>
    </row>
    <row r="1687" spans="1:4" x14ac:dyDescent="0.2">
      <c r="A1687" s="86">
        <v>1513940</v>
      </c>
      <c r="B1687" s="87" t="s">
        <v>1838</v>
      </c>
      <c r="C1687" s="87" t="s">
        <v>346</v>
      </c>
      <c r="D1687" s="88">
        <v>376.93</v>
      </c>
    </row>
    <row r="1688" spans="1:4" x14ac:dyDescent="0.2">
      <c r="A1688" s="86">
        <v>1505879</v>
      </c>
      <c r="B1688" s="87" t="s">
        <v>1839</v>
      </c>
      <c r="C1688" s="87" t="s">
        <v>346</v>
      </c>
      <c r="D1688" s="88">
        <v>258.99</v>
      </c>
    </row>
    <row r="1689" spans="1:4" x14ac:dyDescent="0.2">
      <c r="A1689" s="86">
        <v>1505878</v>
      </c>
      <c r="B1689" s="87" t="s">
        <v>1840</v>
      </c>
      <c r="C1689" s="87" t="s">
        <v>346</v>
      </c>
      <c r="D1689" s="88">
        <v>172.02</v>
      </c>
    </row>
    <row r="1690" spans="1:4" x14ac:dyDescent="0.2">
      <c r="A1690" s="86">
        <v>1505877</v>
      </c>
      <c r="B1690" s="87" t="s">
        <v>1841</v>
      </c>
      <c r="C1690" s="87" t="s">
        <v>346</v>
      </c>
      <c r="D1690" s="88">
        <v>157.74</v>
      </c>
    </row>
    <row r="1691" spans="1:4" x14ac:dyDescent="0.2">
      <c r="A1691" s="86">
        <v>1505860</v>
      </c>
      <c r="B1691" s="87" t="s">
        <v>1842</v>
      </c>
      <c r="C1691" s="87" t="s">
        <v>346</v>
      </c>
      <c r="D1691" s="88">
        <v>165.28</v>
      </c>
    </row>
    <row r="1692" spans="1:4" x14ac:dyDescent="0.2">
      <c r="A1692" s="86">
        <v>1505859</v>
      </c>
      <c r="B1692" s="87" t="s">
        <v>1843</v>
      </c>
      <c r="C1692" s="87" t="s">
        <v>346</v>
      </c>
      <c r="D1692" s="88">
        <v>92.8</v>
      </c>
    </row>
    <row r="1693" spans="1:4" x14ac:dyDescent="0.2">
      <c r="A1693" s="86">
        <v>1516204</v>
      </c>
      <c r="B1693" s="87" t="s">
        <v>1844</v>
      </c>
      <c r="C1693" s="87" t="s">
        <v>151</v>
      </c>
      <c r="D1693" s="88">
        <v>5.84</v>
      </c>
    </row>
    <row r="1694" spans="1:4" x14ac:dyDescent="0.2">
      <c r="A1694" s="86">
        <v>1516312</v>
      </c>
      <c r="B1694" s="87" t="s">
        <v>1845</v>
      </c>
      <c r="C1694" s="87" t="s">
        <v>1585</v>
      </c>
      <c r="D1694" s="88">
        <v>41.28</v>
      </c>
    </row>
    <row r="1695" spans="1:4" x14ac:dyDescent="0.2">
      <c r="A1695" s="86">
        <v>1516304</v>
      </c>
      <c r="B1695" s="87" t="s">
        <v>1846</v>
      </c>
      <c r="C1695" s="87" t="s">
        <v>1585</v>
      </c>
      <c r="D1695" s="88">
        <v>52.75</v>
      </c>
    </row>
    <row r="1696" spans="1:4" x14ac:dyDescent="0.2">
      <c r="A1696" s="86">
        <v>1516308</v>
      </c>
      <c r="B1696" s="87" t="s">
        <v>1847</v>
      </c>
      <c r="C1696" s="87" t="s">
        <v>1585</v>
      </c>
      <c r="D1696" s="88">
        <v>43.63</v>
      </c>
    </row>
    <row r="1697" spans="1:4" x14ac:dyDescent="0.2">
      <c r="A1697" s="86">
        <v>1516313</v>
      </c>
      <c r="B1697" s="87" t="s">
        <v>1848</v>
      </c>
      <c r="C1697" s="87" t="s">
        <v>1585</v>
      </c>
      <c r="D1697" s="88">
        <v>49.18</v>
      </c>
    </row>
    <row r="1698" spans="1:4" x14ac:dyDescent="0.2">
      <c r="A1698" s="86">
        <v>1516305</v>
      </c>
      <c r="B1698" s="87" t="s">
        <v>1849</v>
      </c>
      <c r="C1698" s="87" t="s">
        <v>1585</v>
      </c>
      <c r="D1698" s="88">
        <v>63.43</v>
      </c>
    </row>
    <row r="1699" spans="1:4" x14ac:dyDescent="0.2">
      <c r="A1699" s="86">
        <v>1516309</v>
      </c>
      <c r="B1699" s="87" t="s">
        <v>1850</v>
      </c>
      <c r="C1699" s="87" t="s">
        <v>1585</v>
      </c>
      <c r="D1699" s="88">
        <v>51.95</v>
      </c>
    </row>
    <row r="1700" spans="1:4" x14ac:dyDescent="0.2">
      <c r="A1700" s="86">
        <v>1516314</v>
      </c>
      <c r="B1700" s="87" t="s">
        <v>1851</v>
      </c>
      <c r="C1700" s="87" t="s">
        <v>1585</v>
      </c>
      <c r="D1700" s="88">
        <v>57.25</v>
      </c>
    </row>
    <row r="1701" spans="1:4" x14ac:dyDescent="0.2">
      <c r="A1701" s="86">
        <v>1516306</v>
      </c>
      <c r="B1701" s="87" t="s">
        <v>1852</v>
      </c>
      <c r="C1701" s="87" t="s">
        <v>1585</v>
      </c>
      <c r="D1701" s="88">
        <v>74.58</v>
      </c>
    </row>
    <row r="1702" spans="1:4" x14ac:dyDescent="0.2">
      <c r="A1702" s="86">
        <v>1516310</v>
      </c>
      <c r="B1702" s="87" t="s">
        <v>1853</v>
      </c>
      <c r="C1702" s="87" t="s">
        <v>1585</v>
      </c>
      <c r="D1702" s="88">
        <v>60.78</v>
      </c>
    </row>
    <row r="1703" spans="1:4" x14ac:dyDescent="0.2">
      <c r="A1703" s="86">
        <v>1516311</v>
      </c>
      <c r="B1703" s="87" t="s">
        <v>1854</v>
      </c>
      <c r="C1703" s="87" t="s">
        <v>1585</v>
      </c>
      <c r="D1703" s="88">
        <v>31.69</v>
      </c>
    </row>
    <row r="1704" spans="1:4" x14ac:dyDescent="0.2">
      <c r="A1704" s="86">
        <v>1516303</v>
      </c>
      <c r="B1704" s="87" t="s">
        <v>1855</v>
      </c>
      <c r="C1704" s="87" t="s">
        <v>1585</v>
      </c>
      <c r="D1704" s="88">
        <v>42.14</v>
      </c>
    </row>
    <row r="1705" spans="1:4" x14ac:dyDescent="0.2">
      <c r="A1705" s="86">
        <v>1516307</v>
      </c>
      <c r="B1705" s="87" t="s">
        <v>1856</v>
      </c>
      <c r="C1705" s="87" t="s">
        <v>1585</v>
      </c>
      <c r="D1705" s="88">
        <v>34.93</v>
      </c>
    </row>
    <row r="1706" spans="1:4" x14ac:dyDescent="0.2">
      <c r="A1706" s="86">
        <v>1516298</v>
      </c>
      <c r="B1706" s="87" t="s">
        <v>1857</v>
      </c>
      <c r="C1706" s="87" t="s">
        <v>1585</v>
      </c>
      <c r="D1706" s="88">
        <v>27.65</v>
      </c>
    </row>
    <row r="1707" spans="1:4" x14ac:dyDescent="0.2">
      <c r="A1707" s="86">
        <v>1516299</v>
      </c>
      <c r="B1707" s="87" t="s">
        <v>1858</v>
      </c>
      <c r="C1707" s="87" t="s">
        <v>1585</v>
      </c>
      <c r="D1707" s="88">
        <v>29.64</v>
      </c>
    </row>
    <row r="1708" spans="1:4" x14ac:dyDescent="0.2">
      <c r="A1708" s="86">
        <v>1516300</v>
      </c>
      <c r="B1708" s="87" t="s">
        <v>1859</v>
      </c>
      <c r="C1708" s="87" t="s">
        <v>1585</v>
      </c>
      <c r="D1708" s="88">
        <v>39.130000000000003</v>
      </c>
    </row>
    <row r="1709" spans="1:4" x14ac:dyDescent="0.2">
      <c r="A1709" s="86">
        <v>1516301</v>
      </c>
      <c r="B1709" s="87" t="s">
        <v>1860</v>
      </c>
      <c r="C1709" s="87" t="s">
        <v>1585</v>
      </c>
      <c r="D1709" s="88">
        <v>58.19</v>
      </c>
    </row>
    <row r="1710" spans="1:4" x14ac:dyDescent="0.2">
      <c r="A1710" s="86">
        <v>1516302</v>
      </c>
      <c r="B1710" s="87" t="s">
        <v>1861</v>
      </c>
      <c r="C1710" s="87" t="s">
        <v>1585</v>
      </c>
      <c r="D1710" s="88">
        <v>77.13</v>
      </c>
    </row>
    <row r="1711" spans="1:4" x14ac:dyDescent="0.2">
      <c r="A1711" s="86">
        <v>1516296</v>
      </c>
      <c r="B1711" s="87" t="s">
        <v>1862</v>
      </c>
      <c r="C1711" s="87" t="s">
        <v>1585</v>
      </c>
      <c r="D1711" s="88">
        <v>20.59</v>
      </c>
    </row>
    <row r="1712" spans="1:4" x14ac:dyDescent="0.2">
      <c r="A1712" s="86">
        <v>1516297</v>
      </c>
      <c r="B1712" s="87" t="s">
        <v>1863</v>
      </c>
      <c r="C1712" s="87" t="s">
        <v>1585</v>
      </c>
      <c r="D1712" s="88">
        <v>26.7</v>
      </c>
    </row>
    <row r="1713" spans="1:4" x14ac:dyDescent="0.2">
      <c r="A1713" s="86">
        <v>1505847</v>
      </c>
      <c r="B1713" s="87" t="s">
        <v>1864</v>
      </c>
      <c r="C1713" s="87" t="s">
        <v>1585</v>
      </c>
      <c r="D1713" s="88">
        <v>174.48</v>
      </c>
    </row>
    <row r="1714" spans="1:4" x14ac:dyDescent="0.2">
      <c r="A1714" s="86">
        <v>1505848</v>
      </c>
      <c r="B1714" s="87" t="s">
        <v>1865</v>
      </c>
      <c r="C1714" s="87" t="s">
        <v>1585</v>
      </c>
      <c r="D1714" s="88">
        <v>170.07</v>
      </c>
    </row>
    <row r="1715" spans="1:4" x14ac:dyDescent="0.2">
      <c r="A1715" s="86">
        <v>1505849</v>
      </c>
      <c r="B1715" s="87" t="s">
        <v>1866</v>
      </c>
      <c r="C1715" s="87" t="s">
        <v>1585</v>
      </c>
      <c r="D1715" s="88">
        <v>167.62</v>
      </c>
    </row>
    <row r="1716" spans="1:4" x14ac:dyDescent="0.2">
      <c r="A1716" s="86">
        <v>1505930</v>
      </c>
      <c r="B1716" s="87" t="s">
        <v>1867</v>
      </c>
      <c r="C1716" s="87" t="s">
        <v>1585</v>
      </c>
      <c r="D1716" s="88">
        <v>197.63</v>
      </c>
    </row>
    <row r="1717" spans="1:4" x14ac:dyDescent="0.2">
      <c r="A1717" s="86">
        <v>1506055</v>
      </c>
      <c r="B1717" s="87" t="s">
        <v>1868</v>
      </c>
      <c r="C1717" s="87" t="s">
        <v>346</v>
      </c>
      <c r="D1717" s="88">
        <v>411.94</v>
      </c>
    </row>
    <row r="1718" spans="1:4" x14ac:dyDescent="0.2">
      <c r="A1718" s="86">
        <v>1506056</v>
      </c>
      <c r="B1718" s="87" t="s">
        <v>1869</v>
      </c>
      <c r="C1718" s="87" t="s">
        <v>346</v>
      </c>
      <c r="D1718" s="88">
        <v>286.73</v>
      </c>
    </row>
    <row r="1719" spans="1:4" x14ac:dyDescent="0.2">
      <c r="A1719" s="86">
        <v>1516318</v>
      </c>
      <c r="B1719" s="87" t="s">
        <v>1870</v>
      </c>
      <c r="C1719" s="87" t="s">
        <v>1585</v>
      </c>
      <c r="D1719" s="88">
        <v>544.49</v>
      </c>
    </row>
    <row r="1720" spans="1:4" x14ac:dyDescent="0.2">
      <c r="A1720" s="86">
        <v>1516317</v>
      </c>
      <c r="B1720" s="87" t="s">
        <v>1871</v>
      </c>
      <c r="C1720" s="87" t="s">
        <v>1585</v>
      </c>
      <c r="D1720" s="88">
        <v>554.33000000000004</v>
      </c>
    </row>
    <row r="1721" spans="1:4" x14ac:dyDescent="0.2">
      <c r="A1721" s="86">
        <v>1600965</v>
      </c>
      <c r="B1721" s="87" t="s">
        <v>1872</v>
      </c>
      <c r="C1721" s="87" t="s">
        <v>346</v>
      </c>
      <c r="D1721" s="88">
        <v>94.95</v>
      </c>
    </row>
    <row r="1722" spans="1:4" x14ac:dyDescent="0.2">
      <c r="A1722" s="86">
        <v>1600408</v>
      </c>
      <c r="B1722" s="87" t="s">
        <v>1873</v>
      </c>
      <c r="C1722" s="87" t="s">
        <v>1585</v>
      </c>
      <c r="D1722" s="88">
        <v>18.32</v>
      </c>
    </row>
    <row r="1723" spans="1:4" x14ac:dyDescent="0.2">
      <c r="A1723" s="86">
        <v>1600990</v>
      </c>
      <c r="B1723" s="87" t="s">
        <v>1874</v>
      </c>
      <c r="C1723" s="87" t="s">
        <v>346</v>
      </c>
      <c r="D1723" s="88">
        <v>728.24</v>
      </c>
    </row>
    <row r="1724" spans="1:4" x14ac:dyDescent="0.2">
      <c r="A1724" s="86">
        <v>1600989</v>
      </c>
      <c r="B1724" s="87" t="s">
        <v>1875</v>
      </c>
      <c r="C1724" s="87" t="s">
        <v>346</v>
      </c>
      <c r="D1724" s="88">
        <v>388.18</v>
      </c>
    </row>
    <row r="1725" spans="1:4" x14ac:dyDescent="0.2">
      <c r="A1725" s="86">
        <v>1600438</v>
      </c>
      <c r="B1725" s="87" t="s">
        <v>1876</v>
      </c>
      <c r="C1725" s="87" t="s">
        <v>346</v>
      </c>
      <c r="D1725" s="88">
        <v>579.46</v>
      </c>
    </row>
    <row r="1726" spans="1:4" x14ac:dyDescent="0.2">
      <c r="A1726" s="86">
        <v>1600436</v>
      </c>
      <c r="B1726" s="87" t="s">
        <v>1877</v>
      </c>
      <c r="C1726" s="87" t="s">
        <v>346</v>
      </c>
      <c r="D1726" s="88">
        <v>395.93</v>
      </c>
    </row>
    <row r="1727" spans="1:4" x14ac:dyDescent="0.2">
      <c r="A1727" s="86">
        <v>1600895</v>
      </c>
      <c r="B1727" s="87" t="s">
        <v>1878</v>
      </c>
      <c r="C1727" s="87" t="s">
        <v>1585</v>
      </c>
      <c r="D1727" s="88">
        <v>13.62</v>
      </c>
    </row>
    <row r="1728" spans="1:4" x14ac:dyDescent="0.2">
      <c r="A1728" s="86">
        <v>1600897</v>
      </c>
      <c r="B1728" s="87" t="s">
        <v>1879</v>
      </c>
      <c r="C1728" s="87" t="s">
        <v>1585</v>
      </c>
      <c r="D1728" s="88">
        <v>3.7</v>
      </c>
    </row>
    <row r="1729" spans="1:4" x14ac:dyDescent="0.2">
      <c r="A1729" s="86">
        <v>1619004</v>
      </c>
      <c r="B1729" s="87" t="s">
        <v>1880</v>
      </c>
      <c r="C1729" s="87" t="s">
        <v>346</v>
      </c>
      <c r="D1729" s="88">
        <v>7.05</v>
      </c>
    </row>
    <row r="1730" spans="1:4" x14ac:dyDescent="0.2">
      <c r="A1730" s="86">
        <v>1600896</v>
      </c>
      <c r="B1730" s="87" t="s">
        <v>1881</v>
      </c>
      <c r="C1730" s="87" t="s">
        <v>1585</v>
      </c>
      <c r="D1730" s="88">
        <v>15.46</v>
      </c>
    </row>
    <row r="1731" spans="1:4" x14ac:dyDescent="0.2">
      <c r="A1731" s="86">
        <v>1619003</v>
      </c>
      <c r="B1731" s="87" t="s">
        <v>1882</v>
      </c>
      <c r="C1731" s="87" t="s">
        <v>346</v>
      </c>
      <c r="D1731" s="88">
        <v>69.31</v>
      </c>
    </row>
    <row r="1732" spans="1:4" x14ac:dyDescent="0.2">
      <c r="A1732" s="86">
        <v>1619006</v>
      </c>
      <c r="B1732" s="87" t="s">
        <v>6543</v>
      </c>
      <c r="C1732" s="87" t="s">
        <v>346</v>
      </c>
      <c r="D1732" s="88">
        <v>51.8</v>
      </c>
    </row>
    <row r="1733" spans="1:4" x14ac:dyDescent="0.2">
      <c r="A1733" s="86">
        <v>1600414</v>
      </c>
      <c r="B1733" s="87" t="s">
        <v>1883</v>
      </c>
      <c r="C1733" s="87" t="s">
        <v>1585</v>
      </c>
      <c r="D1733" s="88">
        <v>1.1000000000000001</v>
      </c>
    </row>
    <row r="1734" spans="1:4" x14ac:dyDescent="0.2">
      <c r="A1734" s="86">
        <v>1608148</v>
      </c>
      <c r="B1734" s="87" t="s">
        <v>1884</v>
      </c>
      <c r="C1734" s="87" t="s">
        <v>146</v>
      </c>
      <c r="D1734" s="88">
        <v>315.72000000000003</v>
      </c>
    </row>
    <row r="1735" spans="1:4" x14ac:dyDescent="0.2">
      <c r="A1735" s="86">
        <v>1608021</v>
      </c>
      <c r="B1735" s="87" t="s">
        <v>1885</v>
      </c>
      <c r="C1735" s="87" t="s">
        <v>146</v>
      </c>
      <c r="D1735" s="88">
        <v>87.07</v>
      </c>
    </row>
    <row r="1736" spans="1:4" x14ac:dyDescent="0.2">
      <c r="A1736" s="86">
        <v>1608024</v>
      </c>
      <c r="B1736" s="87" t="s">
        <v>1886</v>
      </c>
      <c r="C1736" s="87" t="s">
        <v>146</v>
      </c>
      <c r="D1736" s="88">
        <v>90.39</v>
      </c>
    </row>
    <row r="1737" spans="1:4" x14ac:dyDescent="0.2">
      <c r="A1737" s="86">
        <v>1608026</v>
      </c>
      <c r="B1737" s="87" t="s">
        <v>1887</v>
      </c>
      <c r="C1737" s="87" t="s">
        <v>146</v>
      </c>
      <c r="D1737" s="88">
        <v>108.13</v>
      </c>
    </row>
    <row r="1738" spans="1:4" x14ac:dyDescent="0.2">
      <c r="A1738" s="86">
        <v>1608142</v>
      </c>
      <c r="B1738" s="87" t="s">
        <v>1888</v>
      </c>
      <c r="C1738" s="87" t="s">
        <v>146</v>
      </c>
      <c r="D1738" s="88">
        <v>128.66999999999999</v>
      </c>
    </row>
    <row r="1739" spans="1:4" x14ac:dyDescent="0.2">
      <c r="A1739" s="86">
        <v>1608143</v>
      </c>
      <c r="B1739" s="87" t="s">
        <v>1889</v>
      </c>
      <c r="C1739" s="87" t="s">
        <v>146</v>
      </c>
      <c r="D1739" s="88">
        <v>132.08000000000001</v>
      </c>
    </row>
    <row r="1740" spans="1:4" x14ac:dyDescent="0.2">
      <c r="A1740" s="86">
        <v>1608144</v>
      </c>
      <c r="B1740" s="87" t="s">
        <v>1890</v>
      </c>
      <c r="C1740" s="87" t="s">
        <v>146</v>
      </c>
      <c r="D1740" s="88">
        <v>142.87</v>
      </c>
    </row>
    <row r="1741" spans="1:4" x14ac:dyDescent="0.2">
      <c r="A1741" s="86">
        <v>1608145</v>
      </c>
      <c r="B1741" s="87" t="s">
        <v>1891</v>
      </c>
      <c r="C1741" s="87" t="s">
        <v>146</v>
      </c>
      <c r="D1741" s="88">
        <v>148.91</v>
      </c>
    </row>
    <row r="1742" spans="1:4" x14ac:dyDescent="0.2">
      <c r="A1742" s="86">
        <v>1608146</v>
      </c>
      <c r="B1742" s="87" t="s">
        <v>1892</v>
      </c>
      <c r="C1742" s="87" t="s">
        <v>146</v>
      </c>
      <c r="D1742" s="88">
        <v>166.32</v>
      </c>
    </row>
    <row r="1743" spans="1:4" x14ac:dyDescent="0.2">
      <c r="A1743" s="86">
        <v>1608147</v>
      </c>
      <c r="B1743" s="87" t="s">
        <v>1893</v>
      </c>
      <c r="C1743" s="87" t="s">
        <v>146</v>
      </c>
      <c r="D1743" s="88">
        <v>233.37</v>
      </c>
    </row>
    <row r="1744" spans="1:4" x14ac:dyDescent="0.2">
      <c r="A1744" s="86">
        <v>1608019</v>
      </c>
      <c r="B1744" s="87" t="s">
        <v>1894</v>
      </c>
      <c r="C1744" s="87" t="s">
        <v>146</v>
      </c>
      <c r="D1744" s="88">
        <v>18.73</v>
      </c>
    </row>
    <row r="1745" spans="1:4" x14ac:dyDescent="0.2">
      <c r="A1745" s="86">
        <v>1608020</v>
      </c>
      <c r="B1745" s="87" t="s">
        <v>1895</v>
      </c>
      <c r="C1745" s="87" t="s">
        <v>146</v>
      </c>
      <c r="D1745" s="88">
        <v>29.15</v>
      </c>
    </row>
    <row r="1746" spans="1:4" x14ac:dyDescent="0.2">
      <c r="A1746" s="86">
        <v>1608025</v>
      </c>
      <c r="B1746" s="87" t="s">
        <v>1896</v>
      </c>
      <c r="C1746" s="87" t="s">
        <v>146</v>
      </c>
      <c r="D1746" s="88">
        <v>35.53</v>
      </c>
    </row>
    <row r="1747" spans="1:4" x14ac:dyDescent="0.2">
      <c r="A1747" s="86">
        <v>1600966</v>
      </c>
      <c r="B1747" s="87" t="s">
        <v>1897</v>
      </c>
      <c r="C1747" s="87" t="s">
        <v>146</v>
      </c>
      <c r="D1747" s="88">
        <v>0.75</v>
      </c>
    </row>
    <row r="1748" spans="1:4" x14ac:dyDescent="0.2">
      <c r="A1748" s="86">
        <v>1600898</v>
      </c>
      <c r="B1748" s="87" t="s">
        <v>1898</v>
      </c>
      <c r="C1748" s="87" t="s">
        <v>1585</v>
      </c>
      <c r="D1748" s="88">
        <v>11.19</v>
      </c>
    </row>
    <row r="1749" spans="1:4" x14ac:dyDescent="0.2">
      <c r="A1749" s="86">
        <v>1600441</v>
      </c>
      <c r="B1749" s="87" t="s">
        <v>1899</v>
      </c>
      <c r="C1749" s="87" t="s">
        <v>1585</v>
      </c>
      <c r="D1749" s="88">
        <v>3.98</v>
      </c>
    </row>
    <row r="1750" spans="1:4" x14ac:dyDescent="0.2">
      <c r="A1750" s="86">
        <v>1600404</v>
      </c>
      <c r="B1750" s="87" t="s">
        <v>1900</v>
      </c>
      <c r="C1750" s="87" t="s">
        <v>146</v>
      </c>
      <c r="D1750" s="88">
        <v>9.68</v>
      </c>
    </row>
    <row r="1751" spans="1:4" x14ac:dyDescent="0.2">
      <c r="A1751" s="86">
        <v>1600405</v>
      </c>
      <c r="B1751" s="87" t="s">
        <v>1901</v>
      </c>
      <c r="C1751" s="87" t="s">
        <v>146</v>
      </c>
      <c r="D1751" s="88">
        <v>10.79</v>
      </c>
    </row>
    <row r="1752" spans="1:4" x14ac:dyDescent="0.2">
      <c r="A1752" s="86">
        <v>1716605</v>
      </c>
      <c r="B1752" s="87" t="s">
        <v>1902</v>
      </c>
      <c r="C1752" s="87" t="s">
        <v>346</v>
      </c>
      <c r="D1752" s="88">
        <v>107.94</v>
      </c>
    </row>
    <row r="1753" spans="1:4" x14ac:dyDescent="0.2">
      <c r="A1753" s="86">
        <v>1716610</v>
      </c>
      <c r="B1753" s="87" t="s">
        <v>1903</v>
      </c>
      <c r="C1753" s="87" t="s">
        <v>346</v>
      </c>
      <c r="D1753" s="88">
        <v>112.03</v>
      </c>
    </row>
    <row r="1754" spans="1:4" x14ac:dyDescent="0.2">
      <c r="A1754" s="86">
        <v>1716611</v>
      </c>
      <c r="B1754" s="87" t="s">
        <v>1904</v>
      </c>
      <c r="C1754" s="87" t="s">
        <v>346</v>
      </c>
      <c r="D1754" s="88">
        <v>112.54</v>
      </c>
    </row>
    <row r="1755" spans="1:4" x14ac:dyDescent="0.2">
      <c r="A1755" s="86">
        <v>1716612</v>
      </c>
      <c r="B1755" s="87" t="s">
        <v>1905</v>
      </c>
      <c r="C1755" s="87" t="s">
        <v>346</v>
      </c>
      <c r="D1755" s="88">
        <v>113.05</v>
      </c>
    </row>
    <row r="1756" spans="1:4" x14ac:dyDescent="0.2">
      <c r="A1756" s="86">
        <v>1716613</v>
      </c>
      <c r="B1756" s="87" t="s">
        <v>1906</v>
      </c>
      <c r="C1756" s="87" t="s">
        <v>346</v>
      </c>
      <c r="D1756" s="88">
        <v>113.56</v>
      </c>
    </row>
    <row r="1757" spans="1:4" x14ac:dyDescent="0.2">
      <c r="A1757" s="86">
        <v>1716614</v>
      </c>
      <c r="B1757" s="87" t="s">
        <v>1907</v>
      </c>
      <c r="C1757" s="87" t="s">
        <v>346</v>
      </c>
      <c r="D1757" s="88">
        <v>114.58</v>
      </c>
    </row>
    <row r="1758" spans="1:4" x14ac:dyDescent="0.2">
      <c r="A1758" s="86">
        <v>1716615</v>
      </c>
      <c r="B1758" s="87" t="s">
        <v>1908</v>
      </c>
      <c r="C1758" s="87" t="s">
        <v>346</v>
      </c>
      <c r="D1758" s="88">
        <v>115.6</v>
      </c>
    </row>
    <row r="1759" spans="1:4" x14ac:dyDescent="0.2">
      <c r="A1759" s="86">
        <v>1716616</v>
      </c>
      <c r="B1759" s="87" t="s">
        <v>1909</v>
      </c>
      <c r="C1759" s="87" t="s">
        <v>346</v>
      </c>
      <c r="D1759" s="88">
        <v>117.13</v>
      </c>
    </row>
    <row r="1760" spans="1:4" x14ac:dyDescent="0.2">
      <c r="A1760" s="86">
        <v>1716606</v>
      </c>
      <c r="B1760" s="87" t="s">
        <v>1910</v>
      </c>
      <c r="C1760" s="87" t="s">
        <v>346</v>
      </c>
      <c r="D1760" s="88">
        <v>109.47</v>
      </c>
    </row>
    <row r="1761" spans="1:4" x14ac:dyDescent="0.2">
      <c r="A1761" s="86">
        <v>1716617</v>
      </c>
      <c r="B1761" s="87" t="s">
        <v>1911</v>
      </c>
      <c r="C1761" s="87" t="s">
        <v>346</v>
      </c>
      <c r="D1761" s="88">
        <v>118.15</v>
      </c>
    </row>
    <row r="1762" spans="1:4" x14ac:dyDescent="0.2">
      <c r="A1762" s="86">
        <v>1716607</v>
      </c>
      <c r="B1762" s="87" t="s">
        <v>1912</v>
      </c>
      <c r="C1762" s="87" t="s">
        <v>346</v>
      </c>
      <c r="D1762" s="88">
        <v>109.98</v>
      </c>
    </row>
    <row r="1763" spans="1:4" x14ac:dyDescent="0.2">
      <c r="A1763" s="86">
        <v>1716608</v>
      </c>
      <c r="B1763" s="87" t="s">
        <v>1913</v>
      </c>
      <c r="C1763" s="87" t="s">
        <v>346</v>
      </c>
      <c r="D1763" s="88">
        <v>111.01</v>
      </c>
    </row>
    <row r="1764" spans="1:4" x14ac:dyDescent="0.2">
      <c r="A1764" s="86">
        <v>1716609</v>
      </c>
      <c r="B1764" s="87" t="s">
        <v>1914</v>
      </c>
      <c r="C1764" s="87" t="s">
        <v>346</v>
      </c>
      <c r="D1764" s="88">
        <v>111.52</v>
      </c>
    </row>
    <row r="1765" spans="1:4" x14ac:dyDescent="0.2">
      <c r="A1765" s="86">
        <v>1716604</v>
      </c>
      <c r="B1765" s="87" t="s">
        <v>1915</v>
      </c>
      <c r="C1765" s="87" t="s">
        <v>346</v>
      </c>
      <c r="D1765" s="88">
        <v>61.79</v>
      </c>
    </row>
    <row r="1766" spans="1:4" x14ac:dyDescent="0.2">
      <c r="A1766" s="86">
        <v>1716623</v>
      </c>
      <c r="B1766" s="87" t="s">
        <v>1916</v>
      </c>
      <c r="C1766" s="87" t="s">
        <v>346</v>
      </c>
      <c r="D1766" s="88">
        <v>60.59</v>
      </c>
    </row>
    <row r="1767" spans="1:4" x14ac:dyDescent="0.2">
      <c r="A1767" s="86">
        <v>1716624</v>
      </c>
      <c r="B1767" s="87" t="s">
        <v>1917</v>
      </c>
      <c r="C1767" s="87" t="s">
        <v>346</v>
      </c>
      <c r="D1767" s="88">
        <v>106.74</v>
      </c>
    </row>
    <row r="1768" spans="1:4" x14ac:dyDescent="0.2">
      <c r="A1768" s="86">
        <v>1716629</v>
      </c>
      <c r="B1768" s="87" t="s">
        <v>1918</v>
      </c>
      <c r="C1768" s="87" t="s">
        <v>346</v>
      </c>
      <c r="D1768" s="88">
        <v>110.82</v>
      </c>
    </row>
    <row r="1769" spans="1:4" x14ac:dyDescent="0.2">
      <c r="A1769" s="86">
        <v>1716630</v>
      </c>
      <c r="B1769" s="87" t="s">
        <v>1919</v>
      </c>
      <c r="C1769" s="87" t="s">
        <v>346</v>
      </c>
      <c r="D1769" s="88">
        <v>111.33</v>
      </c>
    </row>
    <row r="1770" spans="1:4" x14ac:dyDescent="0.2">
      <c r="A1770" s="86">
        <v>1716631</v>
      </c>
      <c r="B1770" s="87" t="s">
        <v>1920</v>
      </c>
      <c r="C1770" s="87" t="s">
        <v>346</v>
      </c>
      <c r="D1770" s="88">
        <v>111.84</v>
      </c>
    </row>
    <row r="1771" spans="1:4" x14ac:dyDescent="0.2">
      <c r="A1771" s="86">
        <v>1716632</v>
      </c>
      <c r="B1771" s="87" t="s">
        <v>1921</v>
      </c>
      <c r="C1771" s="87" t="s">
        <v>346</v>
      </c>
      <c r="D1771" s="88">
        <v>112.35</v>
      </c>
    </row>
    <row r="1772" spans="1:4" x14ac:dyDescent="0.2">
      <c r="A1772" s="86">
        <v>1716633</v>
      </c>
      <c r="B1772" s="87" t="s">
        <v>1922</v>
      </c>
      <c r="C1772" s="87" t="s">
        <v>346</v>
      </c>
      <c r="D1772" s="88">
        <v>113.37</v>
      </c>
    </row>
    <row r="1773" spans="1:4" x14ac:dyDescent="0.2">
      <c r="A1773" s="86">
        <v>1716634</v>
      </c>
      <c r="B1773" s="87" t="s">
        <v>1923</v>
      </c>
      <c r="C1773" s="87" t="s">
        <v>346</v>
      </c>
      <c r="D1773" s="88">
        <v>114.4</v>
      </c>
    </row>
    <row r="1774" spans="1:4" x14ac:dyDescent="0.2">
      <c r="A1774" s="86">
        <v>1716635</v>
      </c>
      <c r="B1774" s="87" t="s">
        <v>1924</v>
      </c>
      <c r="C1774" s="87" t="s">
        <v>346</v>
      </c>
      <c r="D1774" s="88">
        <v>115.93</v>
      </c>
    </row>
    <row r="1775" spans="1:4" x14ac:dyDescent="0.2">
      <c r="A1775" s="86">
        <v>1716625</v>
      </c>
      <c r="B1775" s="87" t="s">
        <v>1925</v>
      </c>
      <c r="C1775" s="87" t="s">
        <v>346</v>
      </c>
      <c r="D1775" s="88">
        <v>108.27</v>
      </c>
    </row>
    <row r="1776" spans="1:4" x14ac:dyDescent="0.2">
      <c r="A1776" s="86">
        <v>1716636</v>
      </c>
      <c r="B1776" s="87" t="s">
        <v>1926</v>
      </c>
      <c r="C1776" s="87" t="s">
        <v>346</v>
      </c>
      <c r="D1776" s="88">
        <v>116.95</v>
      </c>
    </row>
    <row r="1777" spans="1:4" x14ac:dyDescent="0.2">
      <c r="A1777" s="86">
        <v>1716626</v>
      </c>
      <c r="B1777" s="87" t="s">
        <v>1927</v>
      </c>
      <c r="C1777" s="87" t="s">
        <v>346</v>
      </c>
      <c r="D1777" s="88">
        <v>108.78</v>
      </c>
    </row>
    <row r="1778" spans="1:4" x14ac:dyDescent="0.2">
      <c r="A1778" s="86">
        <v>1716627</v>
      </c>
      <c r="B1778" s="87" t="s">
        <v>1928</v>
      </c>
      <c r="C1778" s="87" t="s">
        <v>346</v>
      </c>
      <c r="D1778" s="88">
        <v>109.8</v>
      </c>
    </row>
    <row r="1779" spans="1:4" x14ac:dyDescent="0.2">
      <c r="A1779" s="86">
        <v>1716628</v>
      </c>
      <c r="B1779" s="87" t="s">
        <v>1929</v>
      </c>
      <c r="C1779" s="87" t="s">
        <v>346</v>
      </c>
      <c r="D1779" s="88">
        <v>110.31</v>
      </c>
    </row>
    <row r="1780" spans="1:4" x14ac:dyDescent="0.2">
      <c r="A1780" s="86">
        <v>1716640</v>
      </c>
      <c r="B1780" s="87" t="s">
        <v>1930</v>
      </c>
      <c r="C1780" s="87" t="s">
        <v>346</v>
      </c>
      <c r="D1780" s="88">
        <v>30.25</v>
      </c>
    </row>
    <row r="1781" spans="1:4" x14ac:dyDescent="0.2">
      <c r="A1781" s="86">
        <v>1716641</v>
      </c>
      <c r="B1781" s="87" t="s">
        <v>1931</v>
      </c>
      <c r="C1781" s="87" t="s">
        <v>346</v>
      </c>
      <c r="D1781" s="88">
        <v>39.049999999999997</v>
      </c>
    </row>
    <row r="1782" spans="1:4" x14ac:dyDescent="0.2">
      <c r="A1782" s="86">
        <v>1716646</v>
      </c>
      <c r="B1782" s="87" t="s">
        <v>1932</v>
      </c>
      <c r="C1782" s="87" t="s">
        <v>346</v>
      </c>
      <c r="D1782" s="88">
        <v>39.6</v>
      </c>
    </row>
    <row r="1783" spans="1:4" x14ac:dyDescent="0.2">
      <c r="A1783" s="86">
        <v>1716647</v>
      </c>
      <c r="B1783" s="87" t="s">
        <v>1933</v>
      </c>
      <c r="C1783" s="87" t="s">
        <v>346</v>
      </c>
      <c r="D1783" s="88">
        <v>39.659999999999997</v>
      </c>
    </row>
    <row r="1784" spans="1:4" x14ac:dyDescent="0.2">
      <c r="A1784" s="86">
        <v>1716648</v>
      </c>
      <c r="B1784" s="87" t="s">
        <v>1934</v>
      </c>
      <c r="C1784" s="87" t="s">
        <v>346</v>
      </c>
      <c r="D1784" s="88">
        <v>39.770000000000003</v>
      </c>
    </row>
    <row r="1785" spans="1:4" x14ac:dyDescent="0.2">
      <c r="A1785" s="86">
        <v>1716649</v>
      </c>
      <c r="B1785" s="87" t="s">
        <v>1935</v>
      </c>
      <c r="C1785" s="87" t="s">
        <v>346</v>
      </c>
      <c r="D1785" s="88">
        <v>39.82</v>
      </c>
    </row>
    <row r="1786" spans="1:4" x14ac:dyDescent="0.2">
      <c r="A1786" s="86">
        <v>1716650</v>
      </c>
      <c r="B1786" s="87" t="s">
        <v>1936</v>
      </c>
      <c r="C1786" s="87" t="s">
        <v>346</v>
      </c>
      <c r="D1786" s="88">
        <v>39.93</v>
      </c>
    </row>
    <row r="1787" spans="1:4" x14ac:dyDescent="0.2">
      <c r="A1787" s="86">
        <v>1716651</v>
      </c>
      <c r="B1787" s="87" t="s">
        <v>1937</v>
      </c>
      <c r="C1787" s="87" t="s">
        <v>346</v>
      </c>
      <c r="D1787" s="88">
        <v>40.04</v>
      </c>
    </row>
    <row r="1788" spans="1:4" x14ac:dyDescent="0.2">
      <c r="A1788" s="86">
        <v>1716652</v>
      </c>
      <c r="B1788" s="87" t="s">
        <v>1938</v>
      </c>
      <c r="C1788" s="87" t="s">
        <v>346</v>
      </c>
      <c r="D1788" s="88">
        <v>40.270000000000003</v>
      </c>
    </row>
    <row r="1789" spans="1:4" x14ac:dyDescent="0.2">
      <c r="A1789" s="86">
        <v>1716642</v>
      </c>
      <c r="B1789" s="87" t="s">
        <v>1939</v>
      </c>
      <c r="C1789" s="87" t="s">
        <v>346</v>
      </c>
      <c r="D1789" s="88">
        <v>39.21</v>
      </c>
    </row>
    <row r="1790" spans="1:4" x14ac:dyDescent="0.2">
      <c r="A1790" s="86">
        <v>1716653</v>
      </c>
      <c r="B1790" s="87" t="s">
        <v>1940</v>
      </c>
      <c r="C1790" s="87" t="s">
        <v>346</v>
      </c>
      <c r="D1790" s="88">
        <v>40.43</v>
      </c>
    </row>
    <row r="1791" spans="1:4" x14ac:dyDescent="0.2">
      <c r="A1791" s="86">
        <v>1716643</v>
      </c>
      <c r="B1791" s="87" t="s">
        <v>1941</v>
      </c>
      <c r="C1791" s="87" t="s">
        <v>346</v>
      </c>
      <c r="D1791" s="88">
        <v>39.32</v>
      </c>
    </row>
    <row r="1792" spans="1:4" x14ac:dyDescent="0.2">
      <c r="A1792" s="86">
        <v>1716644</v>
      </c>
      <c r="B1792" s="87" t="s">
        <v>1942</v>
      </c>
      <c r="C1792" s="87" t="s">
        <v>346</v>
      </c>
      <c r="D1792" s="88">
        <v>39.43</v>
      </c>
    </row>
    <row r="1793" spans="1:4" x14ac:dyDescent="0.2">
      <c r="A1793" s="86">
        <v>1716645</v>
      </c>
      <c r="B1793" s="87" t="s">
        <v>1943</v>
      </c>
      <c r="C1793" s="87" t="s">
        <v>346</v>
      </c>
      <c r="D1793" s="88">
        <v>39.49</v>
      </c>
    </row>
    <row r="1794" spans="1:4" x14ac:dyDescent="0.2">
      <c r="A1794" s="86">
        <v>1716622</v>
      </c>
      <c r="B1794" s="87" t="s">
        <v>1944</v>
      </c>
      <c r="C1794" s="87" t="s">
        <v>346</v>
      </c>
      <c r="D1794" s="88">
        <v>93.07</v>
      </c>
    </row>
    <row r="1795" spans="1:4" x14ac:dyDescent="0.2">
      <c r="A1795" s="86">
        <v>1716603</v>
      </c>
      <c r="B1795" s="87" t="s">
        <v>1945</v>
      </c>
      <c r="C1795" s="87" t="s">
        <v>346</v>
      </c>
      <c r="D1795" s="88">
        <v>93.07</v>
      </c>
    </row>
    <row r="1796" spans="1:4" x14ac:dyDescent="0.2">
      <c r="A1796" s="86">
        <v>1716620</v>
      </c>
      <c r="B1796" s="87" t="s">
        <v>1946</v>
      </c>
      <c r="C1796" s="87" t="s">
        <v>346</v>
      </c>
      <c r="D1796" s="88">
        <v>124.69</v>
      </c>
    </row>
    <row r="1797" spans="1:4" x14ac:dyDescent="0.2">
      <c r="A1797" s="86">
        <v>1716621</v>
      </c>
      <c r="B1797" s="87" t="s">
        <v>1947</v>
      </c>
      <c r="C1797" s="87" t="s">
        <v>346</v>
      </c>
      <c r="D1797" s="88">
        <v>99.88</v>
      </c>
    </row>
    <row r="1798" spans="1:4" x14ac:dyDescent="0.2">
      <c r="A1798" s="86">
        <v>1716619</v>
      </c>
      <c r="B1798" s="87" t="s">
        <v>1948</v>
      </c>
      <c r="C1798" s="87" t="s">
        <v>346</v>
      </c>
      <c r="D1798" s="88">
        <v>199.17</v>
      </c>
    </row>
    <row r="1799" spans="1:4" x14ac:dyDescent="0.2">
      <c r="A1799" s="86">
        <v>1716601</v>
      </c>
      <c r="B1799" s="87" t="s">
        <v>1949</v>
      </c>
      <c r="C1799" s="87" t="s">
        <v>346</v>
      </c>
      <c r="D1799" s="88">
        <v>126.3</v>
      </c>
    </row>
    <row r="1800" spans="1:4" x14ac:dyDescent="0.2">
      <c r="A1800" s="86">
        <v>1716602</v>
      </c>
      <c r="B1800" s="87" t="s">
        <v>1950</v>
      </c>
      <c r="C1800" s="87" t="s">
        <v>346</v>
      </c>
      <c r="D1800" s="88">
        <v>100.96</v>
      </c>
    </row>
    <row r="1801" spans="1:4" x14ac:dyDescent="0.2">
      <c r="A1801" s="86">
        <v>1716600</v>
      </c>
      <c r="B1801" s="87" t="s">
        <v>1951</v>
      </c>
      <c r="C1801" s="87" t="s">
        <v>346</v>
      </c>
      <c r="D1801" s="88">
        <v>202.39</v>
      </c>
    </row>
    <row r="1802" spans="1:4" x14ac:dyDescent="0.2">
      <c r="A1802" s="86">
        <v>1716655</v>
      </c>
      <c r="B1802" s="87" t="s">
        <v>1952</v>
      </c>
      <c r="C1802" s="87" t="s">
        <v>346</v>
      </c>
      <c r="D1802" s="88">
        <v>73.33</v>
      </c>
    </row>
    <row r="1803" spans="1:4" x14ac:dyDescent="0.2">
      <c r="A1803" s="86">
        <v>1716639</v>
      </c>
      <c r="B1803" s="87" t="s">
        <v>1953</v>
      </c>
      <c r="C1803" s="87" t="s">
        <v>346</v>
      </c>
      <c r="D1803" s="88">
        <v>52.14</v>
      </c>
    </row>
    <row r="1804" spans="1:4" x14ac:dyDescent="0.2">
      <c r="A1804" s="86">
        <v>1801636</v>
      </c>
      <c r="B1804" s="87" t="s">
        <v>1954</v>
      </c>
      <c r="C1804" s="87" t="s">
        <v>1955</v>
      </c>
      <c r="D1804" s="88">
        <v>18.52</v>
      </c>
    </row>
    <row r="1805" spans="1:4" x14ac:dyDescent="0.2">
      <c r="A1805" s="86">
        <v>1801637</v>
      </c>
      <c r="B1805" s="87" t="s">
        <v>1956</v>
      </c>
      <c r="C1805" s="87" t="s">
        <v>1955</v>
      </c>
      <c r="D1805" s="88">
        <v>24.7</v>
      </c>
    </row>
    <row r="1806" spans="1:4" x14ac:dyDescent="0.2">
      <c r="A1806" s="86">
        <v>1817720</v>
      </c>
      <c r="B1806" s="87" t="s">
        <v>1957</v>
      </c>
      <c r="C1806" s="87" t="s">
        <v>1955</v>
      </c>
      <c r="D1806" s="88">
        <v>92.37</v>
      </c>
    </row>
    <row r="1807" spans="1:4" x14ac:dyDescent="0.2">
      <c r="A1807" s="86">
        <v>1817723</v>
      </c>
      <c r="B1807" s="87" t="s">
        <v>1958</v>
      </c>
      <c r="C1807" s="87" t="s">
        <v>1955</v>
      </c>
      <c r="D1807" s="88">
        <v>45.35</v>
      </c>
    </row>
    <row r="1808" spans="1:4" x14ac:dyDescent="0.2">
      <c r="A1808" s="86">
        <v>1817721</v>
      </c>
      <c r="B1808" s="87" t="s">
        <v>1959</v>
      </c>
      <c r="C1808" s="87" t="s">
        <v>1955</v>
      </c>
      <c r="D1808" s="88">
        <v>136.06</v>
      </c>
    </row>
    <row r="1809" spans="1:4" x14ac:dyDescent="0.2">
      <c r="A1809" s="86">
        <v>1817722</v>
      </c>
      <c r="B1809" s="87" t="s">
        <v>1960</v>
      </c>
      <c r="C1809" s="87" t="s">
        <v>1955</v>
      </c>
      <c r="D1809" s="88">
        <v>68.03</v>
      </c>
    </row>
    <row r="1810" spans="1:4" x14ac:dyDescent="0.2">
      <c r="A1810" s="86">
        <v>1917483</v>
      </c>
      <c r="B1810" s="87" t="s">
        <v>1961</v>
      </c>
      <c r="C1810" s="87" t="s">
        <v>346</v>
      </c>
      <c r="D1810" s="88">
        <v>4.4000000000000004</v>
      </c>
    </row>
    <row r="1811" spans="1:4" x14ac:dyDescent="0.2">
      <c r="A1811" s="86">
        <v>1917484</v>
      </c>
      <c r="B1811" s="87" t="s">
        <v>1962</v>
      </c>
      <c r="C1811" s="87" t="s">
        <v>346</v>
      </c>
      <c r="D1811" s="88">
        <v>4.58</v>
      </c>
    </row>
    <row r="1812" spans="1:4" x14ac:dyDescent="0.2">
      <c r="A1812" s="86">
        <v>1917485</v>
      </c>
      <c r="B1812" s="87" t="s">
        <v>1963</v>
      </c>
      <c r="C1812" s="87" t="s">
        <v>346</v>
      </c>
      <c r="D1812" s="88">
        <v>5.1100000000000003</v>
      </c>
    </row>
    <row r="1813" spans="1:4" x14ac:dyDescent="0.2">
      <c r="A1813" s="86">
        <v>1917486</v>
      </c>
      <c r="B1813" s="87" t="s">
        <v>1964</v>
      </c>
      <c r="C1813" s="87" t="s">
        <v>346</v>
      </c>
      <c r="D1813" s="88">
        <v>5.32</v>
      </c>
    </row>
    <row r="1814" spans="1:4" x14ac:dyDescent="0.2">
      <c r="A1814" s="86">
        <v>1917487</v>
      </c>
      <c r="B1814" s="87" t="s">
        <v>1965</v>
      </c>
      <c r="C1814" s="87" t="s">
        <v>346</v>
      </c>
      <c r="D1814" s="88">
        <v>5.61</v>
      </c>
    </row>
    <row r="1815" spans="1:4" x14ac:dyDescent="0.2">
      <c r="A1815" s="86">
        <v>1917528</v>
      </c>
      <c r="B1815" s="87" t="s">
        <v>1966</v>
      </c>
      <c r="C1815" s="87" t="s">
        <v>346</v>
      </c>
      <c r="D1815" s="88">
        <v>29.51</v>
      </c>
    </row>
    <row r="1816" spans="1:4" x14ac:dyDescent="0.2">
      <c r="A1816" s="86">
        <v>1917529</v>
      </c>
      <c r="B1816" s="87" t="s">
        <v>1967</v>
      </c>
      <c r="C1816" s="87" t="s">
        <v>346</v>
      </c>
      <c r="D1816" s="88">
        <v>30.47</v>
      </c>
    </row>
    <row r="1817" spans="1:4" x14ac:dyDescent="0.2">
      <c r="A1817" s="86">
        <v>1917530</v>
      </c>
      <c r="B1817" s="87" t="s">
        <v>1968</v>
      </c>
      <c r="C1817" s="87" t="s">
        <v>346</v>
      </c>
      <c r="D1817" s="88">
        <v>32.06</v>
      </c>
    </row>
    <row r="1818" spans="1:4" x14ac:dyDescent="0.2">
      <c r="A1818" s="86">
        <v>1917531</v>
      </c>
      <c r="B1818" s="87" t="s">
        <v>1969</v>
      </c>
      <c r="C1818" s="87" t="s">
        <v>346</v>
      </c>
      <c r="D1818" s="88">
        <v>33.69</v>
      </c>
    </row>
    <row r="1819" spans="1:4" x14ac:dyDescent="0.2">
      <c r="A1819" s="86">
        <v>1917532</v>
      </c>
      <c r="B1819" s="87" t="s">
        <v>1970</v>
      </c>
      <c r="C1819" s="87" t="s">
        <v>346</v>
      </c>
      <c r="D1819" s="88">
        <v>35.53</v>
      </c>
    </row>
    <row r="1820" spans="1:4" x14ac:dyDescent="0.2">
      <c r="A1820" s="86">
        <v>1917533</v>
      </c>
      <c r="B1820" s="87" t="s">
        <v>1971</v>
      </c>
      <c r="C1820" s="87" t="s">
        <v>346</v>
      </c>
      <c r="D1820" s="88">
        <v>36.53</v>
      </c>
    </row>
    <row r="1821" spans="1:4" x14ac:dyDescent="0.2">
      <c r="A1821" s="86">
        <v>1917534</v>
      </c>
      <c r="B1821" s="87" t="s">
        <v>1972</v>
      </c>
      <c r="C1821" s="87" t="s">
        <v>346</v>
      </c>
      <c r="D1821" s="88">
        <v>37.57</v>
      </c>
    </row>
    <row r="1822" spans="1:4" x14ac:dyDescent="0.2">
      <c r="A1822" s="86">
        <v>1917535</v>
      </c>
      <c r="B1822" s="87" t="s">
        <v>1973</v>
      </c>
      <c r="C1822" s="87" t="s">
        <v>346</v>
      </c>
      <c r="D1822" s="88">
        <v>38.979999999999997</v>
      </c>
    </row>
    <row r="1823" spans="1:4" x14ac:dyDescent="0.2">
      <c r="A1823" s="86">
        <v>1917536</v>
      </c>
      <c r="B1823" s="87" t="s">
        <v>1974</v>
      </c>
      <c r="C1823" s="87" t="s">
        <v>346</v>
      </c>
      <c r="D1823" s="88">
        <v>40.159999999999997</v>
      </c>
    </row>
    <row r="1824" spans="1:4" x14ac:dyDescent="0.2">
      <c r="A1824" s="86">
        <v>1917537</v>
      </c>
      <c r="B1824" s="87" t="s">
        <v>1975</v>
      </c>
      <c r="C1824" s="87" t="s">
        <v>346</v>
      </c>
      <c r="D1824" s="88">
        <v>41.37</v>
      </c>
    </row>
    <row r="1825" spans="1:4" x14ac:dyDescent="0.2">
      <c r="A1825" s="86">
        <v>1917488</v>
      </c>
      <c r="B1825" s="87" t="s">
        <v>1976</v>
      </c>
      <c r="C1825" s="87" t="s">
        <v>346</v>
      </c>
      <c r="D1825" s="88">
        <v>5.83</v>
      </c>
    </row>
    <row r="1826" spans="1:4" x14ac:dyDescent="0.2">
      <c r="A1826" s="86">
        <v>1917489</v>
      </c>
      <c r="B1826" s="87" t="s">
        <v>1977</v>
      </c>
      <c r="C1826" s="87" t="s">
        <v>346</v>
      </c>
      <c r="D1826" s="88">
        <v>6.11</v>
      </c>
    </row>
    <row r="1827" spans="1:4" x14ac:dyDescent="0.2">
      <c r="A1827" s="86">
        <v>1917490</v>
      </c>
      <c r="B1827" s="87" t="s">
        <v>1978</v>
      </c>
      <c r="C1827" s="87" t="s">
        <v>346</v>
      </c>
      <c r="D1827" s="88">
        <v>6.6</v>
      </c>
    </row>
    <row r="1828" spans="1:4" x14ac:dyDescent="0.2">
      <c r="A1828" s="86">
        <v>1917491</v>
      </c>
      <c r="B1828" s="87" t="s">
        <v>1979</v>
      </c>
      <c r="C1828" s="87" t="s">
        <v>346</v>
      </c>
      <c r="D1828" s="88">
        <v>6.91</v>
      </c>
    </row>
    <row r="1829" spans="1:4" x14ac:dyDescent="0.2">
      <c r="A1829" s="86">
        <v>1917492</v>
      </c>
      <c r="B1829" s="87" t="s">
        <v>1980</v>
      </c>
      <c r="C1829" s="87" t="s">
        <v>346</v>
      </c>
      <c r="D1829" s="88">
        <v>7.15</v>
      </c>
    </row>
    <row r="1830" spans="1:4" x14ac:dyDescent="0.2">
      <c r="A1830" s="86">
        <v>1917493</v>
      </c>
      <c r="B1830" s="87" t="s">
        <v>1981</v>
      </c>
      <c r="C1830" s="87" t="s">
        <v>346</v>
      </c>
      <c r="D1830" s="88">
        <v>7.47</v>
      </c>
    </row>
    <row r="1831" spans="1:4" x14ac:dyDescent="0.2">
      <c r="A1831" s="86">
        <v>1917494</v>
      </c>
      <c r="B1831" s="87" t="s">
        <v>1982</v>
      </c>
      <c r="C1831" s="87" t="s">
        <v>346</v>
      </c>
      <c r="D1831" s="88">
        <v>7.8</v>
      </c>
    </row>
    <row r="1832" spans="1:4" x14ac:dyDescent="0.2">
      <c r="A1832" s="86">
        <v>1917495</v>
      </c>
      <c r="B1832" s="87" t="s">
        <v>1983</v>
      </c>
      <c r="C1832" s="87" t="s">
        <v>346</v>
      </c>
      <c r="D1832" s="88">
        <v>8.34</v>
      </c>
    </row>
    <row r="1833" spans="1:4" x14ac:dyDescent="0.2">
      <c r="A1833" s="86">
        <v>1917496</v>
      </c>
      <c r="B1833" s="87" t="s">
        <v>1984</v>
      </c>
      <c r="C1833" s="87" t="s">
        <v>346</v>
      </c>
      <c r="D1833" s="88">
        <v>8.65</v>
      </c>
    </row>
    <row r="1834" spans="1:4" x14ac:dyDescent="0.2">
      <c r="A1834" s="86">
        <v>1917497</v>
      </c>
      <c r="B1834" s="87" t="s">
        <v>1985</v>
      </c>
      <c r="C1834" s="87" t="s">
        <v>346</v>
      </c>
      <c r="D1834" s="88">
        <v>8.9700000000000006</v>
      </c>
    </row>
    <row r="1835" spans="1:4" x14ac:dyDescent="0.2">
      <c r="A1835" s="86">
        <v>1917498</v>
      </c>
      <c r="B1835" s="87" t="s">
        <v>1986</v>
      </c>
      <c r="C1835" s="87" t="s">
        <v>346</v>
      </c>
      <c r="D1835" s="88">
        <v>9.2899999999999991</v>
      </c>
    </row>
    <row r="1836" spans="1:4" x14ac:dyDescent="0.2">
      <c r="A1836" s="86">
        <v>1917499</v>
      </c>
      <c r="B1836" s="87" t="s">
        <v>1987</v>
      </c>
      <c r="C1836" s="87" t="s">
        <v>346</v>
      </c>
      <c r="D1836" s="88">
        <v>9.5500000000000007</v>
      </c>
    </row>
    <row r="1837" spans="1:4" x14ac:dyDescent="0.2">
      <c r="A1837" s="86">
        <v>1917500</v>
      </c>
      <c r="B1837" s="87" t="s">
        <v>1988</v>
      </c>
      <c r="C1837" s="87" t="s">
        <v>346</v>
      </c>
      <c r="D1837" s="88">
        <v>10.15</v>
      </c>
    </row>
    <row r="1838" spans="1:4" x14ac:dyDescent="0.2">
      <c r="A1838" s="86">
        <v>1917501</v>
      </c>
      <c r="B1838" s="87" t="s">
        <v>1989</v>
      </c>
      <c r="C1838" s="87" t="s">
        <v>346</v>
      </c>
      <c r="D1838" s="88">
        <v>10.48</v>
      </c>
    </row>
    <row r="1839" spans="1:4" x14ac:dyDescent="0.2">
      <c r="A1839" s="86">
        <v>1917502</v>
      </c>
      <c r="B1839" s="87" t="s">
        <v>1990</v>
      </c>
      <c r="C1839" s="87" t="s">
        <v>346</v>
      </c>
      <c r="D1839" s="88">
        <v>10.81</v>
      </c>
    </row>
    <row r="1840" spans="1:4" x14ac:dyDescent="0.2">
      <c r="A1840" s="86">
        <v>1917503</v>
      </c>
      <c r="B1840" s="87" t="s">
        <v>1991</v>
      </c>
      <c r="C1840" s="87" t="s">
        <v>346</v>
      </c>
      <c r="D1840" s="88">
        <v>11.14</v>
      </c>
    </row>
    <row r="1841" spans="1:4" x14ac:dyDescent="0.2">
      <c r="A1841" s="86">
        <v>1917504</v>
      </c>
      <c r="B1841" s="87" t="s">
        <v>1992</v>
      </c>
      <c r="C1841" s="87" t="s">
        <v>346</v>
      </c>
      <c r="D1841" s="88">
        <v>11.49</v>
      </c>
    </row>
    <row r="1842" spans="1:4" x14ac:dyDescent="0.2">
      <c r="A1842" s="86">
        <v>1917505</v>
      </c>
      <c r="B1842" s="87" t="s">
        <v>1993</v>
      </c>
      <c r="C1842" s="87" t="s">
        <v>346</v>
      </c>
      <c r="D1842" s="88">
        <v>12.11</v>
      </c>
    </row>
    <row r="1843" spans="1:4" x14ac:dyDescent="0.2">
      <c r="A1843" s="86">
        <v>1917506</v>
      </c>
      <c r="B1843" s="87" t="s">
        <v>1994</v>
      </c>
      <c r="C1843" s="87" t="s">
        <v>346</v>
      </c>
      <c r="D1843" s="88">
        <v>12.45</v>
      </c>
    </row>
    <row r="1844" spans="1:4" x14ac:dyDescent="0.2">
      <c r="A1844" s="86">
        <v>1917507</v>
      </c>
      <c r="B1844" s="87" t="s">
        <v>1995</v>
      </c>
      <c r="C1844" s="87" t="s">
        <v>346</v>
      </c>
      <c r="D1844" s="88">
        <v>12.79</v>
      </c>
    </row>
    <row r="1845" spans="1:4" x14ac:dyDescent="0.2">
      <c r="A1845" s="86">
        <v>1917480</v>
      </c>
      <c r="B1845" s="87" t="s">
        <v>1996</v>
      </c>
      <c r="C1845" s="87" t="s">
        <v>346</v>
      </c>
      <c r="D1845" s="88">
        <v>3.79</v>
      </c>
    </row>
    <row r="1846" spans="1:4" x14ac:dyDescent="0.2">
      <c r="A1846" s="86">
        <v>1917508</v>
      </c>
      <c r="B1846" s="87" t="s">
        <v>1997</v>
      </c>
      <c r="C1846" s="87" t="s">
        <v>346</v>
      </c>
      <c r="D1846" s="88">
        <v>13.15</v>
      </c>
    </row>
    <row r="1847" spans="1:4" x14ac:dyDescent="0.2">
      <c r="A1847" s="86">
        <v>1917509</v>
      </c>
      <c r="B1847" s="87" t="s">
        <v>1998</v>
      </c>
      <c r="C1847" s="87" t="s">
        <v>346</v>
      </c>
      <c r="D1847" s="88">
        <v>13.59</v>
      </c>
    </row>
    <row r="1848" spans="1:4" x14ac:dyDescent="0.2">
      <c r="A1848" s="86">
        <v>1917510</v>
      </c>
      <c r="B1848" s="87" t="s">
        <v>1999</v>
      </c>
      <c r="C1848" s="87" t="s">
        <v>346</v>
      </c>
      <c r="D1848" s="88">
        <v>14.24</v>
      </c>
    </row>
    <row r="1849" spans="1:4" x14ac:dyDescent="0.2">
      <c r="A1849" s="86">
        <v>1917511</v>
      </c>
      <c r="B1849" s="87" t="s">
        <v>2000</v>
      </c>
      <c r="C1849" s="87" t="s">
        <v>346</v>
      </c>
      <c r="D1849" s="88">
        <v>14.63</v>
      </c>
    </row>
    <row r="1850" spans="1:4" x14ac:dyDescent="0.2">
      <c r="A1850" s="86">
        <v>1917512</v>
      </c>
      <c r="B1850" s="87" t="s">
        <v>2001</v>
      </c>
      <c r="C1850" s="87" t="s">
        <v>346</v>
      </c>
      <c r="D1850" s="88">
        <v>15.1</v>
      </c>
    </row>
    <row r="1851" spans="1:4" x14ac:dyDescent="0.2">
      <c r="A1851" s="86">
        <v>1917513</v>
      </c>
      <c r="B1851" s="87" t="s">
        <v>2002</v>
      </c>
      <c r="C1851" s="87" t="s">
        <v>346</v>
      </c>
      <c r="D1851" s="88">
        <v>15.52</v>
      </c>
    </row>
    <row r="1852" spans="1:4" x14ac:dyDescent="0.2">
      <c r="A1852" s="86">
        <v>1917514</v>
      </c>
      <c r="B1852" s="87" t="s">
        <v>2003</v>
      </c>
      <c r="C1852" s="87" t="s">
        <v>346</v>
      </c>
      <c r="D1852" s="88">
        <v>16.04</v>
      </c>
    </row>
    <row r="1853" spans="1:4" x14ac:dyDescent="0.2">
      <c r="A1853" s="86">
        <v>1917515</v>
      </c>
      <c r="B1853" s="87" t="s">
        <v>2004</v>
      </c>
      <c r="C1853" s="87" t="s">
        <v>346</v>
      </c>
      <c r="D1853" s="88">
        <v>16.850000000000001</v>
      </c>
    </row>
    <row r="1854" spans="1:4" x14ac:dyDescent="0.2">
      <c r="A1854" s="86">
        <v>1917516</v>
      </c>
      <c r="B1854" s="87" t="s">
        <v>2005</v>
      </c>
      <c r="C1854" s="87" t="s">
        <v>346</v>
      </c>
      <c r="D1854" s="88">
        <v>17.41</v>
      </c>
    </row>
    <row r="1855" spans="1:4" x14ac:dyDescent="0.2">
      <c r="A1855" s="86">
        <v>1917517</v>
      </c>
      <c r="B1855" s="87" t="s">
        <v>2006</v>
      </c>
      <c r="C1855" s="87" t="s">
        <v>346</v>
      </c>
      <c r="D1855" s="88">
        <v>18.16</v>
      </c>
    </row>
    <row r="1856" spans="1:4" x14ac:dyDescent="0.2">
      <c r="A1856" s="86">
        <v>1917481</v>
      </c>
      <c r="B1856" s="87" t="s">
        <v>2007</v>
      </c>
      <c r="C1856" s="87" t="s">
        <v>346</v>
      </c>
      <c r="D1856" s="88">
        <v>3.97</v>
      </c>
    </row>
    <row r="1857" spans="1:4" x14ac:dyDescent="0.2">
      <c r="A1857" s="86">
        <v>1917518</v>
      </c>
      <c r="B1857" s="87" t="s">
        <v>2008</v>
      </c>
      <c r="C1857" s="87" t="s">
        <v>346</v>
      </c>
      <c r="D1857" s="88">
        <v>18.899999999999999</v>
      </c>
    </row>
    <row r="1858" spans="1:4" x14ac:dyDescent="0.2">
      <c r="A1858" s="86">
        <v>1917519</v>
      </c>
      <c r="B1858" s="87" t="s">
        <v>2009</v>
      </c>
      <c r="C1858" s="87" t="s">
        <v>346</v>
      </c>
      <c r="D1858" s="88">
        <v>19.829999999999998</v>
      </c>
    </row>
    <row r="1859" spans="1:4" x14ac:dyDescent="0.2">
      <c r="A1859" s="86">
        <v>1917520</v>
      </c>
      <c r="B1859" s="87" t="s">
        <v>2010</v>
      </c>
      <c r="C1859" s="87" t="s">
        <v>346</v>
      </c>
      <c r="D1859" s="88">
        <v>20.93</v>
      </c>
    </row>
    <row r="1860" spans="1:4" x14ac:dyDescent="0.2">
      <c r="A1860" s="86">
        <v>1917521</v>
      </c>
      <c r="B1860" s="87" t="s">
        <v>2011</v>
      </c>
      <c r="C1860" s="87" t="s">
        <v>346</v>
      </c>
      <c r="D1860" s="88">
        <v>21.82</v>
      </c>
    </row>
    <row r="1861" spans="1:4" x14ac:dyDescent="0.2">
      <c r="A1861" s="86">
        <v>1917522</v>
      </c>
      <c r="B1861" s="87" t="s">
        <v>2012</v>
      </c>
      <c r="C1861" s="87" t="s">
        <v>346</v>
      </c>
      <c r="D1861" s="88">
        <v>22.8</v>
      </c>
    </row>
    <row r="1862" spans="1:4" x14ac:dyDescent="0.2">
      <c r="A1862" s="86">
        <v>1917523</v>
      </c>
      <c r="B1862" s="87" t="s">
        <v>2013</v>
      </c>
      <c r="C1862" s="87" t="s">
        <v>346</v>
      </c>
      <c r="D1862" s="88">
        <v>23.8</v>
      </c>
    </row>
    <row r="1863" spans="1:4" x14ac:dyDescent="0.2">
      <c r="A1863" s="86">
        <v>1917524</v>
      </c>
      <c r="B1863" s="87" t="s">
        <v>2014</v>
      </c>
      <c r="C1863" s="87" t="s">
        <v>346</v>
      </c>
      <c r="D1863" s="88">
        <v>24.87</v>
      </c>
    </row>
    <row r="1864" spans="1:4" x14ac:dyDescent="0.2">
      <c r="A1864" s="86">
        <v>1917525</v>
      </c>
      <c r="B1864" s="87" t="s">
        <v>2015</v>
      </c>
      <c r="C1864" s="87" t="s">
        <v>346</v>
      </c>
      <c r="D1864" s="88">
        <v>26.21</v>
      </c>
    </row>
    <row r="1865" spans="1:4" x14ac:dyDescent="0.2">
      <c r="A1865" s="86">
        <v>1917526</v>
      </c>
      <c r="B1865" s="87" t="s">
        <v>2016</v>
      </c>
      <c r="C1865" s="87" t="s">
        <v>346</v>
      </c>
      <c r="D1865" s="88">
        <v>27.2</v>
      </c>
    </row>
    <row r="1866" spans="1:4" x14ac:dyDescent="0.2">
      <c r="A1866" s="86">
        <v>1917527</v>
      </c>
      <c r="B1866" s="87" t="s">
        <v>2017</v>
      </c>
      <c r="C1866" s="87" t="s">
        <v>346</v>
      </c>
      <c r="D1866" s="88">
        <v>28.19</v>
      </c>
    </row>
    <row r="1867" spans="1:4" x14ac:dyDescent="0.2">
      <c r="A1867" s="86">
        <v>1917482</v>
      </c>
      <c r="B1867" s="87" t="s">
        <v>2018</v>
      </c>
      <c r="C1867" s="87" t="s">
        <v>346</v>
      </c>
      <c r="D1867" s="88">
        <v>4.1399999999999997</v>
      </c>
    </row>
    <row r="1868" spans="1:4" x14ac:dyDescent="0.2">
      <c r="A1868" s="86">
        <v>1917737</v>
      </c>
      <c r="B1868" s="87" t="s">
        <v>2019</v>
      </c>
      <c r="C1868" s="87" t="s">
        <v>346</v>
      </c>
      <c r="D1868" s="88">
        <v>3.77</v>
      </c>
    </row>
    <row r="1869" spans="1:4" x14ac:dyDescent="0.2">
      <c r="A1869" s="86">
        <v>1917220</v>
      </c>
      <c r="B1869" s="87" t="s">
        <v>2020</v>
      </c>
      <c r="C1869" s="87" t="s">
        <v>346</v>
      </c>
      <c r="D1869" s="88">
        <v>6.33</v>
      </c>
    </row>
    <row r="1870" spans="1:4" x14ac:dyDescent="0.2">
      <c r="A1870" s="86">
        <v>1917221</v>
      </c>
      <c r="B1870" s="87" t="s">
        <v>2021</v>
      </c>
      <c r="C1870" s="87" t="s">
        <v>346</v>
      </c>
      <c r="D1870" s="88">
        <v>6.78</v>
      </c>
    </row>
    <row r="1871" spans="1:4" x14ac:dyDescent="0.2">
      <c r="A1871" s="86">
        <v>1917222</v>
      </c>
      <c r="B1871" s="87" t="s">
        <v>2022</v>
      </c>
      <c r="C1871" s="87" t="s">
        <v>346</v>
      </c>
      <c r="D1871" s="88">
        <v>7.34</v>
      </c>
    </row>
    <row r="1872" spans="1:4" x14ac:dyDescent="0.2">
      <c r="A1872" s="86">
        <v>1917223</v>
      </c>
      <c r="B1872" s="87" t="s">
        <v>2023</v>
      </c>
      <c r="C1872" s="87" t="s">
        <v>346</v>
      </c>
      <c r="D1872" s="88">
        <v>7.69</v>
      </c>
    </row>
    <row r="1873" spans="1:4" x14ac:dyDescent="0.2">
      <c r="A1873" s="86">
        <v>1917224</v>
      </c>
      <c r="B1873" s="87" t="s">
        <v>2024</v>
      </c>
      <c r="C1873" s="87" t="s">
        <v>346</v>
      </c>
      <c r="D1873" s="88">
        <v>8.0500000000000007</v>
      </c>
    </row>
    <row r="1874" spans="1:4" x14ac:dyDescent="0.2">
      <c r="A1874" s="86">
        <v>1917225</v>
      </c>
      <c r="B1874" s="87" t="s">
        <v>2025</v>
      </c>
      <c r="C1874" s="87" t="s">
        <v>346</v>
      </c>
      <c r="D1874" s="88">
        <v>8.48</v>
      </c>
    </row>
    <row r="1875" spans="1:4" x14ac:dyDescent="0.2">
      <c r="A1875" s="86">
        <v>1917226</v>
      </c>
      <c r="B1875" s="87" t="s">
        <v>2026</v>
      </c>
      <c r="C1875" s="87" t="s">
        <v>346</v>
      </c>
      <c r="D1875" s="88">
        <v>8.8800000000000008</v>
      </c>
    </row>
    <row r="1876" spans="1:4" x14ac:dyDescent="0.2">
      <c r="A1876" s="86">
        <v>1917227</v>
      </c>
      <c r="B1876" s="87" t="s">
        <v>2027</v>
      </c>
      <c r="C1876" s="87" t="s">
        <v>346</v>
      </c>
      <c r="D1876" s="88">
        <v>9.4700000000000006</v>
      </c>
    </row>
    <row r="1877" spans="1:4" x14ac:dyDescent="0.2">
      <c r="A1877" s="86">
        <v>1917228</v>
      </c>
      <c r="B1877" s="87" t="s">
        <v>2028</v>
      </c>
      <c r="C1877" s="87" t="s">
        <v>346</v>
      </c>
      <c r="D1877" s="88">
        <v>9.9600000000000009</v>
      </c>
    </row>
    <row r="1878" spans="1:4" x14ac:dyDescent="0.2">
      <c r="A1878" s="86">
        <v>1917229</v>
      </c>
      <c r="B1878" s="87" t="s">
        <v>2029</v>
      </c>
      <c r="C1878" s="87" t="s">
        <v>346</v>
      </c>
      <c r="D1878" s="88">
        <v>10.38</v>
      </c>
    </row>
    <row r="1879" spans="1:4" x14ac:dyDescent="0.2">
      <c r="A1879" s="86">
        <v>1917230</v>
      </c>
      <c r="B1879" s="87" t="s">
        <v>2030</v>
      </c>
      <c r="C1879" s="87" t="s">
        <v>346</v>
      </c>
      <c r="D1879" s="88">
        <v>10.86</v>
      </c>
    </row>
    <row r="1880" spans="1:4" x14ac:dyDescent="0.2">
      <c r="A1880" s="86">
        <v>1917231</v>
      </c>
      <c r="B1880" s="87" t="s">
        <v>2031</v>
      </c>
      <c r="C1880" s="87" t="s">
        <v>346</v>
      </c>
      <c r="D1880" s="88">
        <v>11.36</v>
      </c>
    </row>
    <row r="1881" spans="1:4" x14ac:dyDescent="0.2">
      <c r="A1881" s="86">
        <v>1917232</v>
      </c>
      <c r="B1881" s="87" t="s">
        <v>2032</v>
      </c>
      <c r="C1881" s="87" t="s">
        <v>346</v>
      </c>
      <c r="D1881" s="88">
        <v>12.05</v>
      </c>
    </row>
    <row r="1882" spans="1:4" x14ac:dyDescent="0.2">
      <c r="A1882" s="86">
        <v>1917233</v>
      </c>
      <c r="B1882" s="87" t="s">
        <v>2033</v>
      </c>
      <c r="C1882" s="87" t="s">
        <v>346</v>
      </c>
      <c r="D1882" s="88">
        <v>12.57</v>
      </c>
    </row>
    <row r="1883" spans="1:4" x14ac:dyDescent="0.2">
      <c r="A1883" s="86">
        <v>1917234</v>
      </c>
      <c r="B1883" s="87" t="s">
        <v>2034</v>
      </c>
      <c r="C1883" s="87" t="s">
        <v>346</v>
      </c>
      <c r="D1883" s="88">
        <v>13.19</v>
      </c>
    </row>
    <row r="1884" spans="1:4" x14ac:dyDescent="0.2">
      <c r="A1884" s="86">
        <v>1917217</v>
      </c>
      <c r="B1884" s="87" t="s">
        <v>2035</v>
      </c>
      <c r="C1884" s="87" t="s">
        <v>346</v>
      </c>
      <c r="D1884" s="88">
        <v>5.16</v>
      </c>
    </row>
    <row r="1885" spans="1:4" x14ac:dyDescent="0.2">
      <c r="A1885" s="86">
        <v>1917218</v>
      </c>
      <c r="B1885" s="87" t="s">
        <v>2036</v>
      </c>
      <c r="C1885" s="87" t="s">
        <v>346</v>
      </c>
      <c r="D1885" s="88">
        <v>5.37</v>
      </c>
    </row>
    <row r="1886" spans="1:4" x14ac:dyDescent="0.2">
      <c r="A1886" s="86">
        <v>1917219</v>
      </c>
      <c r="B1886" s="87" t="s">
        <v>2037</v>
      </c>
      <c r="C1886" s="87" t="s">
        <v>346</v>
      </c>
      <c r="D1886" s="88">
        <v>5.8</v>
      </c>
    </row>
    <row r="1887" spans="1:4" x14ac:dyDescent="0.2">
      <c r="A1887" s="86">
        <v>1917724</v>
      </c>
      <c r="B1887" s="87" t="s">
        <v>2038</v>
      </c>
      <c r="C1887" s="87" t="s">
        <v>346</v>
      </c>
      <c r="D1887" s="88">
        <v>5.04</v>
      </c>
    </row>
    <row r="1888" spans="1:4" x14ac:dyDescent="0.2">
      <c r="A1888" s="86">
        <v>1917274</v>
      </c>
      <c r="B1888" s="87" t="s">
        <v>2039</v>
      </c>
      <c r="C1888" s="87" t="s">
        <v>346</v>
      </c>
      <c r="D1888" s="88">
        <v>4.6900000000000004</v>
      </c>
    </row>
    <row r="1889" spans="1:4" x14ac:dyDescent="0.2">
      <c r="A1889" s="86">
        <v>1917275</v>
      </c>
      <c r="B1889" s="87" t="s">
        <v>2040</v>
      </c>
      <c r="C1889" s="87" t="s">
        <v>346</v>
      </c>
      <c r="D1889" s="88">
        <v>5</v>
      </c>
    </row>
    <row r="1890" spans="1:4" x14ac:dyDescent="0.2">
      <c r="A1890" s="86">
        <v>1917276</v>
      </c>
      <c r="B1890" s="87" t="s">
        <v>2041</v>
      </c>
      <c r="C1890" s="87" t="s">
        <v>346</v>
      </c>
      <c r="D1890" s="88">
        <v>5.53</v>
      </c>
    </row>
    <row r="1891" spans="1:4" x14ac:dyDescent="0.2">
      <c r="A1891" s="86">
        <v>1917277</v>
      </c>
      <c r="B1891" s="87" t="s">
        <v>2042</v>
      </c>
      <c r="C1891" s="87" t="s">
        <v>346</v>
      </c>
      <c r="D1891" s="88">
        <v>5.92</v>
      </c>
    </row>
    <row r="1892" spans="1:4" x14ac:dyDescent="0.2">
      <c r="A1892" s="86">
        <v>1917278</v>
      </c>
      <c r="B1892" s="87" t="s">
        <v>2043</v>
      </c>
      <c r="C1892" s="87" t="s">
        <v>346</v>
      </c>
      <c r="D1892" s="88">
        <v>6.12</v>
      </c>
    </row>
    <row r="1893" spans="1:4" x14ac:dyDescent="0.2">
      <c r="A1893" s="86">
        <v>1917279</v>
      </c>
      <c r="B1893" s="87" t="s">
        <v>2044</v>
      </c>
      <c r="C1893" s="87" t="s">
        <v>346</v>
      </c>
      <c r="D1893" s="88">
        <v>6.52</v>
      </c>
    </row>
    <row r="1894" spans="1:4" x14ac:dyDescent="0.2">
      <c r="A1894" s="86">
        <v>1917280</v>
      </c>
      <c r="B1894" s="87" t="s">
        <v>2045</v>
      </c>
      <c r="C1894" s="87" t="s">
        <v>346</v>
      </c>
      <c r="D1894" s="88">
        <v>6.9</v>
      </c>
    </row>
    <row r="1895" spans="1:4" x14ac:dyDescent="0.2">
      <c r="A1895" s="86">
        <v>1917281</v>
      </c>
      <c r="B1895" s="87" t="s">
        <v>2046</v>
      </c>
      <c r="C1895" s="87" t="s">
        <v>346</v>
      </c>
      <c r="D1895" s="88">
        <v>7.46</v>
      </c>
    </row>
    <row r="1896" spans="1:4" x14ac:dyDescent="0.2">
      <c r="A1896" s="86">
        <v>1917282</v>
      </c>
      <c r="B1896" s="87" t="s">
        <v>2047</v>
      </c>
      <c r="C1896" s="87" t="s">
        <v>346</v>
      </c>
      <c r="D1896" s="88">
        <v>7.83</v>
      </c>
    </row>
    <row r="1897" spans="1:4" x14ac:dyDescent="0.2">
      <c r="A1897" s="86">
        <v>1917283</v>
      </c>
      <c r="B1897" s="87" t="s">
        <v>2048</v>
      </c>
      <c r="C1897" s="87" t="s">
        <v>346</v>
      </c>
      <c r="D1897" s="88">
        <v>8.2200000000000006</v>
      </c>
    </row>
    <row r="1898" spans="1:4" x14ac:dyDescent="0.2">
      <c r="A1898" s="86">
        <v>1917284</v>
      </c>
      <c r="B1898" s="87" t="s">
        <v>2049</v>
      </c>
      <c r="C1898" s="87" t="s">
        <v>346</v>
      </c>
      <c r="D1898" s="88">
        <v>8.57</v>
      </c>
    </row>
    <row r="1899" spans="1:4" x14ac:dyDescent="0.2">
      <c r="A1899" s="86">
        <v>1917285</v>
      </c>
      <c r="B1899" s="87" t="s">
        <v>2050</v>
      </c>
      <c r="C1899" s="87" t="s">
        <v>346</v>
      </c>
      <c r="D1899" s="88">
        <v>8.9700000000000006</v>
      </c>
    </row>
    <row r="1900" spans="1:4" x14ac:dyDescent="0.2">
      <c r="A1900" s="86">
        <v>1917286</v>
      </c>
      <c r="B1900" s="87" t="s">
        <v>2051</v>
      </c>
      <c r="C1900" s="87" t="s">
        <v>346</v>
      </c>
      <c r="D1900" s="88">
        <v>9.66</v>
      </c>
    </row>
    <row r="1901" spans="1:4" x14ac:dyDescent="0.2">
      <c r="A1901" s="86">
        <v>1917287</v>
      </c>
      <c r="B1901" s="87" t="s">
        <v>2052</v>
      </c>
      <c r="C1901" s="87" t="s">
        <v>346</v>
      </c>
      <c r="D1901" s="88">
        <v>10.09</v>
      </c>
    </row>
    <row r="1902" spans="1:4" x14ac:dyDescent="0.2">
      <c r="A1902" s="86">
        <v>1917288</v>
      </c>
      <c r="B1902" s="87" t="s">
        <v>2053</v>
      </c>
      <c r="C1902" s="87" t="s">
        <v>346</v>
      </c>
      <c r="D1902" s="88">
        <v>10.55</v>
      </c>
    </row>
    <row r="1903" spans="1:4" x14ac:dyDescent="0.2">
      <c r="A1903" s="86">
        <v>1917289</v>
      </c>
      <c r="B1903" s="87" t="s">
        <v>2054</v>
      </c>
      <c r="C1903" s="87" t="s">
        <v>346</v>
      </c>
      <c r="D1903" s="88">
        <v>11.05</v>
      </c>
    </row>
    <row r="1904" spans="1:4" x14ac:dyDescent="0.2">
      <c r="A1904" s="86">
        <v>1917290</v>
      </c>
      <c r="B1904" s="87" t="s">
        <v>2055</v>
      </c>
      <c r="C1904" s="87" t="s">
        <v>346</v>
      </c>
      <c r="D1904" s="88">
        <v>11.57</v>
      </c>
    </row>
    <row r="1905" spans="1:4" x14ac:dyDescent="0.2">
      <c r="A1905" s="86">
        <v>1917291</v>
      </c>
      <c r="B1905" s="87" t="s">
        <v>2056</v>
      </c>
      <c r="C1905" s="87" t="s">
        <v>346</v>
      </c>
      <c r="D1905" s="88">
        <v>12.33</v>
      </c>
    </row>
    <row r="1906" spans="1:4" x14ac:dyDescent="0.2">
      <c r="A1906" s="86">
        <v>1917292</v>
      </c>
      <c r="B1906" s="87" t="s">
        <v>2057</v>
      </c>
      <c r="C1906" s="87" t="s">
        <v>346</v>
      </c>
      <c r="D1906" s="88">
        <v>12.9</v>
      </c>
    </row>
    <row r="1907" spans="1:4" x14ac:dyDescent="0.2">
      <c r="A1907" s="86">
        <v>1917293</v>
      </c>
      <c r="B1907" s="87" t="s">
        <v>2058</v>
      </c>
      <c r="C1907" s="87" t="s">
        <v>346</v>
      </c>
      <c r="D1907" s="88">
        <v>13.5</v>
      </c>
    </row>
    <row r="1908" spans="1:4" x14ac:dyDescent="0.2">
      <c r="A1908" s="86">
        <v>1917294</v>
      </c>
      <c r="B1908" s="87" t="s">
        <v>2059</v>
      </c>
      <c r="C1908" s="87" t="s">
        <v>346</v>
      </c>
      <c r="D1908" s="88">
        <v>14.29</v>
      </c>
    </row>
    <row r="1909" spans="1:4" x14ac:dyDescent="0.2">
      <c r="A1909" s="86">
        <v>1917295</v>
      </c>
      <c r="B1909" s="87" t="s">
        <v>2060</v>
      </c>
      <c r="C1909" s="87" t="s">
        <v>346</v>
      </c>
      <c r="D1909" s="88">
        <v>15.06</v>
      </c>
    </row>
    <row r="1910" spans="1:4" x14ac:dyDescent="0.2">
      <c r="A1910" s="86">
        <v>1917296</v>
      </c>
      <c r="B1910" s="87" t="s">
        <v>2061</v>
      </c>
      <c r="C1910" s="87" t="s">
        <v>346</v>
      </c>
      <c r="D1910" s="88">
        <v>16.170000000000002</v>
      </c>
    </row>
    <row r="1911" spans="1:4" x14ac:dyDescent="0.2">
      <c r="A1911" s="86">
        <v>1917297</v>
      </c>
      <c r="B1911" s="87" t="s">
        <v>2062</v>
      </c>
      <c r="C1911" s="87" t="s">
        <v>346</v>
      </c>
      <c r="D1911" s="88">
        <v>17.18</v>
      </c>
    </row>
    <row r="1912" spans="1:4" x14ac:dyDescent="0.2">
      <c r="A1912" s="86">
        <v>1917298</v>
      </c>
      <c r="B1912" s="87" t="s">
        <v>2063</v>
      </c>
      <c r="C1912" s="87" t="s">
        <v>346</v>
      </c>
      <c r="D1912" s="88">
        <v>18.27</v>
      </c>
    </row>
    <row r="1913" spans="1:4" x14ac:dyDescent="0.2">
      <c r="A1913" s="86">
        <v>1917271</v>
      </c>
      <c r="B1913" s="87" t="s">
        <v>2064</v>
      </c>
      <c r="C1913" s="87" t="s">
        <v>346</v>
      </c>
      <c r="D1913" s="88">
        <v>3.92</v>
      </c>
    </row>
    <row r="1914" spans="1:4" x14ac:dyDescent="0.2">
      <c r="A1914" s="86">
        <v>1917299</v>
      </c>
      <c r="B1914" s="87" t="s">
        <v>2065</v>
      </c>
      <c r="C1914" s="87" t="s">
        <v>346</v>
      </c>
      <c r="D1914" s="88">
        <v>19.57</v>
      </c>
    </row>
    <row r="1915" spans="1:4" x14ac:dyDescent="0.2">
      <c r="A1915" s="86">
        <v>1917300</v>
      </c>
      <c r="B1915" s="87" t="s">
        <v>2066</v>
      </c>
      <c r="C1915" s="87" t="s">
        <v>346</v>
      </c>
      <c r="D1915" s="88">
        <v>20.99</v>
      </c>
    </row>
    <row r="1916" spans="1:4" x14ac:dyDescent="0.2">
      <c r="A1916" s="86">
        <v>1917301</v>
      </c>
      <c r="B1916" s="87" t="s">
        <v>2067</v>
      </c>
      <c r="C1916" s="87" t="s">
        <v>346</v>
      </c>
      <c r="D1916" s="88">
        <v>22.88</v>
      </c>
    </row>
    <row r="1917" spans="1:4" x14ac:dyDescent="0.2">
      <c r="A1917" s="86">
        <v>1917302</v>
      </c>
      <c r="B1917" s="87" t="s">
        <v>2068</v>
      </c>
      <c r="C1917" s="87" t="s">
        <v>346</v>
      </c>
      <c r="D1917" s="88">
        <v>24.67</v>
      </c>
    </row>
    <row r="1918" spans="1:4" x14ac:dyDescent="0.2">
      <c r="A1918" s="86">
        <v>1917303</v>
      </c>
      <c r="B1918" s="87" t="s">
        <v>2069</v>
      </c>
      <c r="C1918" s="87" t="s">
        <v>346</v>
      </c>
      <c r="D1918" s="88">
        <v>26.35</v>
      </c>
    </row>
    <row r="1919" spans="1:4" x14ac:dyDescent="0.2">
      <c r="A1919" s="86">
        <v>1917304</v>
      </c>
      <c r="B1919" s="87" t="s">
        <v>2070</v>
      </c>
      <c r="C1919" s="87" t="s">
        <v>346</v>
      </c>
      <c r="D1919" s="88">
        <v>28</v>
      </c>
    </row>
    <row r="1920" spans="1:4" x14ac:dyDescent="0.2">
      <c r="A1920" s="86">
        <v>1917305</v>
      </c>
      <c r="B1920" s="87" t="s">
        <v>2071</v>
      </c>
      <c r="C1920" s="87" t="s">
        <v>346</v>
      </c>
      <c r="D1920" s="88">
        <v>29.84</v>
      </c>
    </row>
    <row r="1921" spans="1:4" x14ac:dyDescent="0.2">
      <c r="A1921" s="86">
        <v>1917306</v>
      </c>
      <c r="B1921" s="87" t="s">
        <v>2072</v>
      </c>
      <c r="C1921" s="87" t="s">
        <v>346</v>
      </c>
      <c r="D1921" s="88">
        <v>32.090000000000003</v>
      </c>
    </row>
    <row r="1922" spans="1:4" x14ac:dyDescent="0.2">
      <c r="A1922" s="86">
        <v>1917307</v>
      </c>
      <c r="B1922" s="87" t="s">
        <v>2073</v>
      </c>
      <c r="C1922" s="87" t="s">
        <v>346</v>
      </c>
      <c r="D1922" s="88">
        <v>33.770000000000003</v>
      </c>
    </row>
    <row r="1923" spans="1:4" x14ac:dyDescent="0.2">
      <c r="A1923" s="86">
        <v>1917272</v>
      </c>
      <c r="B1923" s="87" t="s">
        <v>2074</v>
      </c>
      <c r="C1923" s="87" t="s">
        <v>346</v>
      </c>
      <c r="D1923" s="88">
        <v>4.13</v>
      </c>
    </row>
    <row r="1924" spans="1:4" x14ac:dyDescent="0.2">
      <c r="A1924" s="86">
        <v>1917273</v>
      </c>
      <c r="B1924" s="87" t="s">
        <v>2075</v>
      </c>
      <c r="C1924" s="87" t="s">
        <v>346</v>
      </c>
      <c r="D1924" s="88">
        <v>4.3499999999999996</v>
      </c>
    </row>
    <row r="1925" spans="1:4" x14ac:dyDescent="0.2">
      <c r="A1925" s="86">
        <v>1917729</v>
      </c>
      <c r="B1925" s="87" t="s">
        <v>2076</v>
      </c>
      <c r="C1925" s="87" t="s">
        <v>346</v>
      </c>
      <c r="D1925" s="88">
        <v>3.86</v>
      </c>
    </row>
    <row r="1926" spans="1:4" x14ac:dyDescent="0.2">
      <c r="A1926" s="86">
        <v>1917367</v>
      </c>
      <c r="B1926" s="87" t="s">
        <v>2077</v>
      </c>
      <c r="C1926" s="87" t="s">
        <v>346</v>
      </c>
      <c r="D1926" s="88">
        <v>4.4000000000000004</v>
      </c>
    </row>
    <row r="1927" spans="1:4" x14ac:dyDescent="0.2">
      <c r="A1927" s="86">
        <v>1917368</v>
      </c>
      <c r="B1927" s="87" t="s">
        <v>2078</v>
      </c>
      <c r="C1927" s="87" t="s">
        <v>346</v>
      </c>
      <c r="D1927" s="88">
        <v>4.72</v>
      </c>
    </row>
    <row r="1928" spans="1:4" x14ac:dyDescent="0.2">
      <c r="A1928" s="86">
        <v>1917369</v>
      </c>
      <c r="B1928" s="87" t="s">
        <v>2079</v>
      </c>
      <c r="C1928" s="87" t="s">
        <v>346</v>
      </c>
      <c r="D1928" s="88">
        <v>5.2</v>
      </c>
    </row>
    <row r="1929" spans="1:4" x14ac:dyDescent="0.2">
      <c r="A1929" s="86">
        <v>1917370</v>
      </c>
      <c r="B1929" s="87" t="s">
        <v>2080</v>
      </c>
      <c r="C1929" s="87" t="s">
        <v>346</v>
      </c>
      <c r="D1929" s="88">
        <v>5.49</v>
      </c>
    </row>
    <row r="1930" spans="1:4" x14ac:dyDescent="0.2">
      <c r="A1930" s="86">
        <v>1917371</v>
      </c>
      <c r="B1930" s="87" t="s">
        <v>2081</v>
      </c>
      <c r="C1930" s="87" t="s">
        <v>346</v>
      </c>
      <c r="D1930" s="88">
        <v>5.76</v>
      </c>
    </row>
    <row r="1931" spans="1:4" x14ac:dyDescent="0.2">
      <c r="A1931" s="86">
        <v>1917372</v>
      </c>
      <c r="B1931" s="87" t="s">
        <v>2082</v>
      </c>
      <c r="C1931" s="87" t="s">
        <v>346</v>
      </c>
      <c r="D1931" s="88">
        <v>6.03</v>
      </c>
    </row>
    <row r="1932" spans="1:4" x14ac:dyDescent="0.2">
      <c r="A1932" s="86">
        <v>1917373</v>
      </c>
      <c r="B1932" s="87" t="s">
        <v>2083</v>
      </c>
      <c r="C1932" s="87" t="s">
        <v>346</v>
      </c>
      <c r="D1932" s="88">
        <v>6.25</v>
      </c>
    </row>
    <row r="1933" spans="1:4" x14ac:dyDescent="0.2">
      <c r="A1933" s="86">
        <v>1917374</v>
      </c>
      <c r="B1933" s="87" t="s">
        <v>2084</v>
      </c>
      <c r="C1933" s="87" t="s">
        <v>346</v>
      </c>
      <c r="D1933" s="88">
        <v>6.8</v>
      </c>
    </row>
    <row r="1934" spans="1:4" x14ac:dyDescent="0.2">
      <c r="A1934" s="86">
        <v>1917375</v>
      </c>
      <c r="B1934" s="87" t="s">
        <v>2085</v>
      </c>
      <c r="C1934" s="87" t="s">
        <v>346</v>
      </c>
      <c r="D1934" s="88">
        <v>7.05</v>
      </c>
    </row>
    <row r="1935" spans="1:4" x14ac:dyDescent="0.2">
      <c r="A1935" s="86">
        <v>1917376</v>
      </c>
      <c r="B1935" s="87" t="s">
        <v>2086</v>
      </c>
      <c r="C1935" s="87" t="s">
        <v>346</v>
      </c>
      <c r="D1935" s="88">
        <v>7.31</v>
      </c>
    </row>
    <row r="1936" spans="1:4" x14ac:dyDescent="0.2">
      <c r="A1936" s="86">
        <v>1917377</v>
      </c>
      <c r="B1936" s="87" t="s">
        <v>2087</v>
      </c>
      <c r="C1936" s="87" t="s">
        <v>346</v>
      </c>
      <c r="D1936" s="88">
        <v>7.58</v>
      </c>
    </row>
    <row r="1937" spans="1:4" x14ac:dyDescent="0.2">
      <c r="A1937" s="86">
        <v>1917378</v>
      </c>
      <c r="B1937" s="87" t="s">
        <v>2088</v>
      </c>
      <c r="C1937" s="87" t="s">
        <v>346</v>
      </c>
      <c r="D1937" s="88">
        <v>7.85</v>
      </c>
    </row>
    <row r="1938" spans="1:4" x14ac:dyDescent="0.2">
      <c r="A1938" s="86">
        <v>1917379</v>
      </c>
      <c r="B1938" s="87" t="s">
        <v>2089</v>
      </c>
      <c r="C1938" s="87" t="s">
        <v>346</v>
      </c>
      <c r="D1938" s="88">
        <v>8.41</v>
      </c>
    </row>
    <row r="1939" spans="1:4" x14ac:dyDescent="0.2">
      <c r="A1939" s="86">
        <v>1917380</v>
      </c>
      <c r="B1939" s="87" t="s">
        <v>2090</v>
      </c>
      <c r="C1939" s="87" t="s">
        <v>346</v>
      </c>
      <c r="D1939" s="88">
        <v>8.73</v>
      </c>
    </row>
    <row r="1940" spans="1:4" x14ac:dyDescent="0.2">
      <c r="A1940" s="86">
        <v>1917381</v>
      </c>
      <c r="B1940" s="87" t="s">
        <v>2091</v>
      </c>
      <c r="C1940" s="87" t="s">
        <v>346</v>
      </c>
      <c r="D1940" s="88">
        <v>9.06</v>
      </c>
    </row>
    <row r="1941" spans="1:4" x14ac:dyDescent="0.2">
      <c r="A1941" s="86">
        <v>1917382</v>
      </c>
      <c r="B1941" s="87" t="s">
        <v>2092</v>
      </c>
      <c r="C1941" s="87" t="s">
        <v>346</v>
      </c>
      <c r="D1941" s="88">
        <v>9.4700000000000006</v>
      </c>
    </row>
    <row r="1942" spans="1:4" x14ac:dyDescent="0.2">
      <c r="A1942" s="86">
        <v>1917383</v>
      </c>
      <c r="B1942" s="87" t="s">
        <v>2093</v>
      </c>
      <c r="C1942" s="87" t="s">
        <v>346</v>
      </c>
      <c r="D1942" s="88">
        <v>9.82</v>
      </c>
    </row>
    <row r="1943" spans="1:4" x14ac:dyDescent="0.2">
      <c r="A1943" s="86">
        <v>1917384</v>
      </c>
      <c r="B1943" s="87" t="s">
        <v>2094</v>
      </c>
      <c r="C1943" s="87" t="s">
        <v>346</v>
      </c>
      <c r="D1943" s="88">
        <v>10.44</v>
      </c>
    </row>
    <row r="1944" spans="1:4" x14ac:dyDescent="0.2">
      <c r="A1944" s="86">
        <v>1917385</v>
      </c>
      <c r="B1944" s="87" t="s">
        <v>2095</v>
      </c>
      <c r="C1944" s="87" t="s">
        <v>346</v>
      </c>
      <c r="D1944" s="88">
        <v>10.89</v>
      </c>
    </row>
    <row r="1945" spans="1:4" x14ac:dyDescent="0.2">
      <c r="A1945" s="86">
        <v>1917386</v>
      </c>
      <c r="B1945" s="87" t="s">
        <v>2096</v>
      </c>
      <c r="C1945" s="87" t="s">
        <v>346</v>
      </c>
      <c r="D1945" s="88">
        <v>11.36</v>
      </c>
    </row>
    <row r="1946" spans="1:4" x14ac:dyDescent="0.2">
      <c r="A1946" s="86">
        <v>1917387</v>
      </c>
      <c r="B1946" s="87" t="s">
        <v>2097</v>
      </c>
      <c r="C1946" s="87" t="s">
        <v>346</v>
      </c>
      <c r="D1946" s="88">
        <v>11.84</v>
      </c>
    </row>
    <row r="1947" spans="1:4" x14ac:dyDescent="0.2">
      <c r="A1947" s="86">
        <v>1917388</v>
      </c>
      <c r="B1947" s="87" t="s">
        <v>2098</v>
      </c>
      <c r="C1947" s="87" t="s">
        <v>346</v>
      </c>
      <c r="D1947" s="88">
        <v>12.35</v>
      </c>
    </row>
    <row r="1948" spans="1:4" x14ac:dyDescent="0.2">
      <c r="A1948" s="86">
        <v>1917389</v>
      </c>
      <c r="B1948" s="87" t="s">
        <v>2099</v>
      </c>
      <c r="C1948" s="87" t="s">
        <v>346</v>
      </c>
      <c r="D1948" s="88">
        <v>13.13</v>
      </c>
    </row>
    <row r="1949" spans="1:4" x14ac:dyDescent="0.2">
      <c r="A1949" s="86">
        <v>1917390</v>
      </c>
      <c r="B1949" s="87" t="s">
        <v>2100</v>
      </c>
      <c r="C1949" s="87" t="s">
        <v>346</v>
      </c>
      <c r="D1949" s="88">
        <v>13.82</v>
      </c>
    </row>
    <row r="1950" spans="1:4" x14ac:dyDescent="0.2">
      <c r="A1950" s="86">
        <v>1917391</v>
      </c>
      <c r="B1950" s="87" t="s">
        <v>2101</v>
      </c>
      <c r="C1950" s="87" t="s">
        <v>346</v>
      </c>
      <c r="D1950" s="88">
        <v>14.56</v>
      </c>
    </row>
    <row r="1951" spans="1:4" x14ac:dyDescent="0.2">
      <c r="A1951" s="86">
        <v>1917364</v>
      </c>
      <c r="B1951" s="87" t="s">
        <v>2102</v>
      </c>
      <c r="C1951" s="87" t="s">
        <v>346</v>
      </c>
      <c r="D1951" s="88">
        <v>3.49</v>
      </c>
    </row>
    <row r="1952" spans="1:4" x14ac:dyDescent="0.2">
      <c r="A1952" s="86">
        <v>1917392</v>
      </c>
      <c r="B1952" s="87" t="s">
        <v>2103</v>
      </c>
      <c r="C1952" s="87" t="s">
        <v>346</v>
      </c>
      <c r="D1952" s="88">
        <v>15.47</v>
      </c>
    </row>
    <row r="1953" spans="1:4" x14ac:dyDescent="0.2">
      <c r="A1953" s="86">
        <v>1917393</v>
      </c>
      <c r="B1953" s="87" t="s">
        <v>2104</v>
      </c>
      <c r="C1953" s="87" t="s">
        <v>346</v>
      </c>
      <c r="D1953" s="88">
        <v>16.440000000000001</v>
      </c>
    </row>
    <row r="1954" spans="1:4" x14ac:dyDescent="0.2">
      <c r="A1954" s="86">
        <v>1917394</v>
      </c>
      <c r="B1954" s="87" t="s">
        <v>2105</v>
      </c>
      <c r="C1954" s="87" t="s">
        <v>346</v>
      </c>
      <c r="D1954" s="88">
        <v>17.82</v>
      </c>
    </row>
    <row r="1955" spans="1:4" x14ac:dyDescent="0.2">
      <c r="A1955" s="86">
        <v>1917395</v>
      </c>
      <c r="B1955" s="87" t="s">
        <v>2106</v>
      </c>
      <c r="C1955" s="87" t="s">
        <v>346</v>
      </c>
      <c r="D1955" s="88">
        <v>18.77</v>
      </c>
    </row>
    <row r="1956" spans="1:4" x14ac:dyDescent="0.2">
      <c r="A1956" s="86">
        <v>1917396</v>
      </c>
      <c r="B1956" s="87" t="s">
        <v>2107</v>
      </c>
      <c r="C1956" s="87" t="s">
        <v>346</v>
      </c>
      <c r="D1956" s="88">
        <v>19.87</v>
      </c>
    </row>
    <row r="1957" spans="1:4" x14ac:dyDescent="0.2">
      <c r="A1957" s="86">
        <v>1917397</v>
      </c>
      <c r="B1957" s="87" t="s">
        <v>2108</v>
      </c>
      <c r="C1957" s="87" t="s">
        <v>346</v>
      </c>
      <c r="D1957" s="88">
        <v>21.13</v>
      </c>
    </row>
    <row r="1958" spans="1:4" x14ac:dyDescent="0.2">
      <c r="A1958" s="86">
        <v>1917398</v>
      </c>
      <c r="B1958" s="87" t="s">
        <v>2109</v>
      </c>
      <c r="C1958" s="87" t="s">
        <v>346</v>
      </c>
      <c r="D1958" s="88">
        <v>22.23</v>
      </c>
    </row>
    <row r="1959" spans="1:4" x14ac:dyDescent="0.2">
      <c r="A1959" s="86">
        <v>1917399</v>
      </c>
      <c r="B1959" s="87" t="s">
        <v>2110</v>
      </c>
      <c r="C1959" s="87" t="s">
        <v>346</v>
      </c>
      <c r="D1959" s="88">
        <v>23.81</v>
      </c>
    </row>
    <row r="1960" spans="1:4" x14ac:dyDescent="0.2">
      <c r="A1960" s="86">
        <v>1917400</v>
      </c>
      <c r="B1960" s="87" t="s">
        <v>2111</v>
      </c>
      <c r="C1960" s="87" t="s">
        <v>346</v>
      </c>
      <c r="D1960" s="88">
        <v>25.24</v>
      </c>
    </row>
    <row r="1961" spans="1:4" x14ac:dyDescent="0.2">
      <c r="A1961" s="86">
        <v>1917401</v>
      </c>
      <c r="B1961" s="87" t="s">
        <v>2112</v>
      </c>
      <c r="C1961" s="87" t="s">
        <v>346</v>
      </c>
      <c r="D1961" s="88">
        <v>26.53</v>
      </c>
    </row>
    <row r="1962" spans="1:4" x14ac:dyDescent="0.2">
      <c r="A1962" s="86">
        <v>1917365</v>
      </c>
      <c r="B1962" s="87" t="s">
        <v>2113</v>
      </c>
      <c r="C1962" s="87" t="s">
        <v>346</v>
      </c>
      <c r="D1962" s="88">
        <v>3.85</v>
      </c>
    </row>
    <row r="1963" spans="1:4" x14ac:dyDescent="0.2">
      <c r="A1963" s="86">
        <v>1917402</v>
      </c>
      <c r="B1963" s="87" t="s">
        <v>2114</v>
      </c>
      <c r="C1963" s="87" t="s">
        <v>346</v>
      </c>
      <c r="D1963" s="88">
        <v>28.05</v>
      </c>
    </row>
    <row r="1964" spans="1:4" x14ac:dyDescent="0.2">
      <c r="A1964" s="86">
        <v>1917403</v>
      </c>
      <c r="B1964" s="87" t="s">
        <v>2115</v>
      </c>
      <c r="C1964" s="87" t="s">
        <v>346</v>
      </c>
      <c r="D1964" s="88">
        <v>29.75</v>
      </c>
    </row>
    <row r="1965" spans="1:4" x14ac:dyDescent="0.2">
      <c r="A1965" s="86">
        <v>1917404</v>
      </c>
      <c r="B1965" s="87" t="s">
        <v>2116</v>
      </c>
      <c r="C1965" s="87" t="s">
        <v>346</v>
      </c>
      <c r="D1965" s="88">
        <v>31.52</v>
      </c>
    </row>
    <row r="1966" spans="1:4" x14ac:dyDescent="0.2">
      <c r="A1966" s="86">
        <v>1917405</v>
      </c>
      <c r="B1966" s="87" t="s">
        <v>2117</v>
      </c>
      <c r="C1966" s="87" t="s">
        <v>346</v>
      </c>
      <c r="D1966" s="88">
        <v>33.19</v>
      </c>
    </row>
    <row r="1967" spans="1:4" x14ac:dyDescent="0.2">
      <c r="A1967" s="86">
        <v>1917406</v>
      </c>
      <c r="B1967" s="87" t="s">
        <v>2118</v>
      </c>
      <c r="C1967" s="87" t="s">
        <v>346</v>
      </c>
      <c r="D1967" s="88">
        <v>35.049999999999997</v>
      </c>
    </row>
    <row r="1968" spans="1:4" x14ac:dyDescent="0.2">
      <c r="A1968" s="86">
        <v>1917407</v>
      </c>
      <c r="B1968" s="87" t="s">
        <v>2119</v>
      </c>
      <c r="C1968" s="87" t="s">
        <v>346</v>
      </c>
      <c r="D1968" s="88">
        <v>37.17</v>
      </c>
    </row>
    <row r="1969" spans="1:4" x14ac:dyDescent="0.2">
      <c r="A1969" s="86">
        <v>1917408</v>
      </c>
      <c r="B1969" s="87" t="s">
        <v>2120</v>
      </c>
      <c r="C1969" s="87" t="s">
        <v>346</v>
      </c>
      <c r="D1969" s="88">
        <v>39.53</v>
      </c>
    </row>
    <row r="1970" spans="1:4" x14ac:dyDescent="0.2">
      <c r="A1970" s="86">
        <v>1917409</v>
      </c>
      <c r="B1970" s="87" t="s">
        <v>2121</v>
      </c>
      <c r="C1970" s="87" t="s">
        <v>346</v>
      </c>
      <c r="D1970" s="88">
        <v>41.44</v>
      </c>
    </row>
    <row r="1971" spans="1:4" x14ac:dyDescent="0.2">
      <c r="A1971" s="86">
        <v>1917410</v>
      </c>
      <c r="B1971" s="87" t="s">
        <v>2122</v>
      </c>
      <c r="C1971" s="87" t="s">
        <v>346</v>
      </c>
      <c r="D1971" s="88">
        <v>43.16</v>
      </c>
    </row>
    <row r="1972" spans="1:4" x14ac:dyDescent="0.2">
      <c r="A1972" s="86">
        <v>1917411</v>
      </c>
      <c r="B1972" s="87" t="s">
        <v>2123</v>
      </c>
      <c r="C1972" s="87" t="s">
        <v>346</v>
      </c>
      <c r="D1972" s="88">
        <v>45.1</v>
      </c>
    </row>
    <row r="1973" spans="1:4" x14ac:dyDescent="0.2">
      <c r="A1973" s="86">
        <v>1917366</v>
      </c>
      <c r="B1973" s="87" t="s">
        <v>2124</v>
      </c>
      <c r="C1973" s="87" t="s">
        <v>346</v>
      </c>
      <c r="D1973" s="88">
        <v>4.09</v>
      </c>
    </row>
    <row r="1974" spans="1:4" x14ac:dyDescent="0.2">
      <c r="A1974" s="86">
        <v>1917732</v>
      </c>
      <c r="B1974" s="87" t="s">
        <v>2125</v>
      </c>
      <c r="C1974" s="87" t="s">
        <v>346</v>
      </c>
      <c r="D1974" s="88">
        <v>3.27</v>
      </c>
    </row>
    <row r="1975" spans="1:4" x14ac:dyDescent="0.2">
      <c r="A1975" s="86">
        <v>1917043</v>
      </c>
      <c r="B1975" s="87" t="s">
        <v>2126</v>
      </c>
      <c r="C1975" s="87" t="s">
        <v>346</v>
      </c>
      <c r="D1975" s="88">
        <v>12.1</v>
      </c>
    </row>
    <row r="1976" spans="1:4" x14ac:dyDescent="0.2">
      <c r="A1976" s="86">
        <v>1917044</v>
      </c>
      <c r="B1976" s="87" t="s">
        <v>2127</v>
      </c>
      <c r="C1976" s="87" t="s">
        <v>346</v>
      </c>
      <c r="D1976" s="88">
        <v>12.31</v>
      </c>
    </row>
    <row r="1977" spans="1:4" x14ac:dyDescent="0.2">
      <c r="A1977" s="86">
        <v>1917045</v>
      </c>
      <c r="B1977" s="87" t="s">
        <v>2128</v>
      </c>
      <c r="C1977" s="87" t="s">
        <v>346</v>
      </c>
      <c r="D1977" s="88">
        <v>12.52</v>
      </c>
    </row>
    <row r="1978" spans="1:4" x14ac:dyDescent="0.2">
      <c r="A1978" s="86">
        <v>1917046</v>
      </c>
      <c r="B1978" s="87" t="s">
        <v>2129</v>
      </c>
      <c r="C1978" s="87" t="s">
        <v>346</v>
      </c>
      <c r="D1978" s="88">
        <v>12.75</v>
      </c>
    </row>
    <row r="1979" spans="1:4" x14ac:dyDescent="0.2">
      <c r="A1979" s="86">
        <v>1917047</v>
      </c>
      <c r="B1979" s="87" t="s">
        <v>2130</v>
      </c>
      <c r="C1979" s="87" t="s">
        <v>346</v>
      </c>
      <c r="D1979" s="88">
        <v>12.99</v>
      </c>
    </row>
    <row r="1980" spans="1:4" x14ac:dyDescent="0.2">
      <c r="A1980" s="86">
        <v>1917048</v>
      </c>
      <c r="B1980" s="87" t="s">
        <v>2131</v>
      </c>
      <c r="C1980" s="87" t="s">
        <v>346</v>
      </c>
      <c r="D1980" s="88">
        <v>13.11</v>
      </c>
    </row>
    <row r="1981" spans="1:4" x14ac:dyDescent="0.2">
      <c r="A1981" s="86">
        <v>1901518</v>
      </c>
      <c r="B1981" s="87" t="s">
        <v>2132</v>
      </c>
      <c r="C1981" s="87" t="s">
        <v>346</v>
      </c>
      <c r="D1981" s="88">
        <v>8.17</v>
      </c>
    </row>
    <row r="1982" spans="1:4" x14ac:dyDescent="0.2">
      <c r="A1982" s="86">
        <v>1901519</v>
      </c>
      <c r="B1982" s="87" t="s">
        <v>2133</v>
      </c>
      <c r="C1982" s="87" t="s">
        <v>346</v>
      </c>
      <c r="D1982" s="88">
        <v>8.23</v>
      </c>
    </row>
    <row r="1983" spans="1:4" x14ac:dyDescent="0.2">
      <c r="A1983" s="86">
        <v>1901520</v>
      </c>
      <c r="B1983" s="87" t="s">
        <v>2134</v>
      </c>
      <c r="C1983" s="87" t="s">
        <v>346</v>
      </c>
      <c r="D1983" s="88">
        <v>8.2899999999999991</v>
      </c>
    </row>
    <row r="1984" spans="1:4" x14ac:dyDescent="0.2">
      <c r="A1984" s="86">
        <v>1901521</v>
      </c>
      <c r="B1984" s="87" t="s">
        <v>2135</v>
      </c>
      <c r="C1984" s="87" t="s">
        <v>346</v>
      </c>
      <c r="D1984" s="88">
        <v>8.36</v>
      </c>
    </row>
    <row r="1985" spans="1:4" x14ac:dyDescent="0.2">
      <c r="A1985" s="86">
        <v>1901522</v>
      </c>
      <c r="B1985" s="87" t="s">
        <v>2136</v>
      </c>
      <c r="C1985" s="87" t="s">
        <v>346</v>
      </c>
      <c r="D1985" s="88">
        <v>8.43</v>
      </c>
    </row>
    <row r="1986" spans="1:4" x14ac:dyDescent="0.2">
      <c r="A1986" s="86">
        <v>1901517</v>
      </c>
      <c r="B1986" s="87" t="s">
        <v>2137</v>
      </c>
      <c r="C1986" s="87" t="s">
        <v>346</v>
      </c>
      <c r="D1986" s="88">
        <v>8.4700000000000006</v>
      </c>
    </row>
    <row r="1987" spans="1:4" x14ac:dyDescent="0.2">
      <c r="A1987" s="86">
        <v>1901523</v>
      </c>
      <c r="B1987" s="87" t="s">
        <v>2138</v>
      </c>
      <c r="C1987" s="87" t="s">
        <v>346</v>
      </c>
      <c r="D1987" s="88">
        <v>10.85</v>
      </c>
    </row>
    <row r="1988" spans="1:4" x14ac:dyDescent="0.2">
      <c r="A1988" s="86">
        <v>1901524</v>
      </c>
      <c r="B1988" s="87" t="s">
        <v>2139</v>
      </c>
      <c r="C1988" s="87" t="s">
        <v>346</v>
      </c>
      <c r="D1988" s="88">
        <v>10.91</v>
      </c>
    </row>
    <row r="1989" spans="1:4" x14ac:dyDescent="0.2">
      <c r="A1989" s="86">
        <v>1901525</v>
      </c>
      <c r="B1989" s="87" t="s">
        <v>2140</v>
      </c>
      <c r="C1989" s="87" t="s">
        <v>346</v>
      </c>
      <c r="D1989" s="88">
        <v>10.97</v>
      </c>
    </row>
    <row r="1990" spans="1:4" x14ac:dyDescent="0.2">
      <c r="A1990" s="86">
        <v>1901526</v>
      </c>
      <c r="B1990" s="87" t="s">
        <v>2141</v>
      </c>
      <c r="C1990" s="87" t="s">
        <v>346</v>
      </c>
      <c r="D1990" s="88">
        <v>11.03</v>
      </c>
    </row>
    <row r="1991" spans="1:4" x14ac:dyDescent="0.2">
      <c r="A1991" s="86">
        <v>1901527</v>
      </c>
      <c r="B1991" s="87" t="s">
        <v>2142</v>
      </c>
      <c r="C1991" s="87" t="s">
        <v>346</v>
      </c>
      <c r="D1991" s="88">
        <v>11.1</v>
      </c>
    </row>
    <row r="1992" spans="1:4" x14ac:dyDescent="0.2">
      <c r="A1992" s="86">
        <v>1901528</v>
      </c>
      <c r="B1992" s="87" t="s">
        <v>2143</v>
      </c>
      <c r="C1992" s="87" t="s">
        <v>346</v>
      </c>
      <c r="D1992" s="88">
        <v>11.14</v>
      </c>
    </row>
    <row r="1993" spans="1:4" x14ac:dyDescent="0.2">
      <c r="A1993" s="86">
        <v>1917079</v>
      </c>
      <c r="B1993" s="87" t="s">
        <v>2144</v>
      </c>
      <c r="C1993" s="87" t="s">
        <v>346</v>
      </c>
      <c r="D1993" s="88">
        <v>8.5399999999999991</v>
      </c>
    </row>
    <row r="1994" spans="1:4" x14ac:dyDescent="0.2">
      <c r="A1994" s="86">
        <v>1917080</v>
      </c>
      <c r="B1994" s="87" t="s">
        <v>2145</v>
      </c>
      <c r="C1994" s="87" t="s">
        <v>346</v>
      </c>
      <c r="D1994" s="88">
        <v>8.67</v>
      </c>
    </row>
    <row r="1995" spans="1:4" x14ac:dyDescent="0.2">
      <c r="A1995" s="86">
        <v>1917081</v>
      </c>
      <c r="B1995" s="87" t="s">
        <v>2146</v>
      </c>
      <c r="C1995" s="87" t="s">
        <v>346</v>
      </c>
      <c r="D1995" s="88">
        <v>8.81</v>
      </c>
    </row>
    <row r="1996" spans="1:4" x14ac:dyDescent="0.2">
      <c r="A1996" s="86">
        <v>1917082</v>
      </c>
      <c r="B1996" s="87" t="s">
        <v>2147</v>
      </c>
      <c r="C1996" s="87" t="s">
        <v>346</v>
      </c>
      <c r="D1996" s="88">
        <v>8.9499999999999993</v>
      </c>
    </row>
    <row r="1997" spans="1:4" x14ac:dyDescent="0.2">
      <c r="A1997" s="86">
        <v>1917083</v>
      </c>
      <c r="B1997" s="87" t="s">
        <v>2148</v>
      </c>
      <c r="C1997" s="87" t="s">
        <v>346</v>
      </c>
      <c r="D1997" s="88">
        <v>9.1</v>
      </c>
    </row>
    <row r="1998" spans="1:4" x14ac:dyDescent="0.2">
      <c r="A1998" s="86">
        <v>1917084</v>
      </c>
      <c r="B1998" s="87" t="s">
        <v>2149</v>
      </c>
      <c r="C1998" s="87" t="s">
        <v>346</v>
      </c>
      <c r="D1998" s="88">
        <v>9.18</v>
      </c>
    </row>
    <row r="1999" spans="1:4" x14ac:dyDescent="0.2">
      <c r="A1999" s="86">
        <v>1901529</v>
      </c>
      <c r="B1999" s="87" t="s">
        <v>2150</v>
      </c>
      <c r="C1999" s="87" t="s">
        <v>346</v>
      </c>
      <c r="D1999" s="88">
        <v>13.6</v>
      </c>
    </row>
    <row r="2000" spans="1:4" x14ac:dyDescent="0.2">
      <c r="A2000" s="86">
        <v>1901530</v>
      </c>
      <c r="B2000" s="87" t="s">
        <v>2151</v>
      </c>
      <c r="C2000" s="87" t="s">
        <v>346</v>
      </c>
      <c r="D2000" s="88">
        <v>13.65</v>
      </c>
    </row>
    <row r="2001" spans="1:4" x14ac:dyDescent="0.2">
      <c r="A2001" s="86">
        <v>1901531</v>
      </c>
      <c r="B2001" s="87" t="s">
        <v>2152</v>
      </c>
      <c r="C2001" s="87" t="s">
        <v>346</v>
      </c>
      <c r="D2001" s="88">
        <v>13.71</v>
      </c>
    </row>
    <row r="2002" spans="1:4" x14ac:dyDescent="0.2">
      <c r="A2002" s="86">
        <v>1901532</v>
      </c>
      <c r="B2002" s="87" t="s">
        <v>2153</v>
      </c>
      <c r="C2002" s="87" t="s">
        <v>346</v>
      </c>
      <c r="D2002" s="88">
        <v>13.78</v>
      </c>
    </row>
    <row r="2003" spans="1:4" x14ac:dyDescent="0.2">
      <c r="A2003" s="86">
        <v>1901533</v>
      </c>
      <c r="B2003" s="87" t="s">
        <v>2154</v>
      </c>
      <c r="C2003" s="87" t="s">
        <v>346</v>
      </c>
      <c r="D2003" s="88">
        <v>13.84</v>
      </c>
    </row>
    <row r="2004" spans="1:4" x14ac:dyDescent="0.2">
      <c r="A2004" s="86">
        <v>1901534</v>
      </c>
      <c r="B2004" s="87" t="s">
        <v>2155</v>
      </c>
      <c r="C2004" s="87" t="s">
        <v>346</v>
      </c>
      <c r="D2004" s="88">
        <v>13.88</v>
      </c>
    </row>
    <row r="2005" spans="1:4" x14ac:dyDescent="0.2">
      <c r="A2005" s="86">
        <v>1917115</v>
      </c>
      <c r="B2005" s="87" t="s">
        <v>2156</v>
      </c>
      <c r="C2005" s="87" t="s">
        <v>346</v>
      </c>
      <c r="D2005" s="88">
        <v>8.1999999999999993</v>
      </c>
    </row>
    <row r="2006" spans="1:4" x14ac:dyDescent="0.2">
      <c r="A2006" s="86">
        <v>1917116</v>
      </c>
      <c r="B2006" s="87" t="s">
        <v>2157</v>
      </c>
      <c r="C2006" s="87" t="s">
        <v>346</v>
      </c>
      <c r="D2006" s="88">
        <v>8.3000000000000007</v>
      </c>
    </row>
    <row r="2007" spans="1:4" x14ac:dyDescent="0.2">
      <c r="A2007" s="86">
        <v>1917117</v>
      </c>
      <c r="B2007" s="87" t="s">
        <v>2158</v>
      </c>
      <c r="C2007" s="87" t="s">
        <v>346</v>
      </c>
      <c r="D2007" s="88">
        <v>8.41</v>
      </c>
    </row>
    <row r="2008" spans="1:4" x14ac:dyDescent="0.2">
      <c r="A2008" s="86">
        <v>1917118</v>
      </c>
      <c r="B2008" s="87" t="s">
        <v>2159</v>
      </c>
      <c r="C2008" s="87" t="s">
        <v>346</v>
      </c>
      <c r="D2008" s="88">
        <v>8.5299999999999994</v>
      </c>
    </row>
    <row r="2009" spans="1:4" x14ac:dyDescent="0.2">
      <c r="A2009" s="86">
        <v>1917119</v>
      </c>
      <c r="B2009" s="87" t="s">
        <v>2160</v>
      </c>
      <c r="C2009" s="87" t="s">
        <v>346</v>
      </c>
      <c r="D2009" s="88">
        <v>8.65</v>
      </c>
    </row>
    <row r="2010" spans="1:4" x14ac:dyDescent="0.2">
      <c r="A2010" s="86">
        <v>1917120</v>
      </c>
      <c r="B2010" s="87" t="s">
        <v>2161</v>
      </c>
      <c r="C2010" s="87" t="s">
        <v>346</v>
      </c>
      <c r="D2010" s="88">
        <v>8.7200000000000006</v>
      </c>
    </row>
    <row r="2011" spans="1:4" x14ac:dyDescent="0.2">
      <c r="A2011" s="86">
        <v>1917151</v>
      </c>
      <c r="B2011" s="87" t="s">
        <v>2162</v>
      </c>
      <c r="C2011" s="87" t="s">
        <v>346</v>
      </c>
      <c r="D2011" s="88">
        <v>7.82</v>
      </c>
    </row>
    <row r="2012" spans="1:4" x14ac:dyDescent="0.2">
      <c r="A2012" s="86">
        <v>1917152</v>
      </c>
      <c r="B2012" s="87" t="s">
        <v>2163</v>
      </c>
      <c r="C2012" s="87" t="s">
        <v>346</v>
      </c>
      <c r="D2012" s="88">
        <v>7.91</v>
      </c>
    </row>
    <row r="2013" spans="1:4" x14ac:dyDescent="0.2">
      <c r="A2013" s="86">
        <v>1917153</v>
      </c>
      <c r="B2013" s="87" t="s">
        <v>2164</v>
      </c>
      <c r="C2013" s="87" t="s">
        <v>346</v>
      </c>
      <c r="D2013" s="88">
        <v>8.01</v>
      </c>
    </row>
    <row r="2014" spans="1:4" x14ac:dyDescent="0.2">
      <c r="A2014" s="86">
        <v>1917154</v>
      </c>
      <c r="B2014" s="87" t="s">
        <v>2165</v>
      </c>
      <c r="C2014" s="87" t="s">
        <v>346</v>
      </c>
      <c r="D2014" s="88">
        <v>8.11</v>
      </c>
    </row>
    <row r="2015" spans="1:4" x14ac:dyDescent="0.2">
      <c r="A2015" s="86">
        <v>1917155</v>
      </c>
      <c r="B2015" s="87" t="s">
        <v>2166</v>
      </c>
      <c r="C2015" s="87" t="s">
        <v>346</v>
      </c>
      <c r="D2015" s="88">
        <v>8.2200000000000006</v>
      </c>
    </row>
    <row r="2016" spans="1:4" x14ac:dyDescent="0.2">
      <c r="A2016" s="86">
        <v>1917156</v>
      </c>
      <c r="B2016" s="87" t="s">
        <v>2167</v>
      </c>
      <c r="C2016" s="87" t="s">
        <v>346</v>
      </c>
      <c r="D2016" s="88">
        <v>8.27</v>
      </c>
    </row>
    <row r="2017" spans="1:4" x14ac:dyDescent="0.2">
      <c r="A2017" s="86">
        <v>1917187</v>
      </c>
      <c r="B2017" s="87" t="s">
        <v>2168</v>
      </c>
      <c r="C2017" s="87" t="s">
        <v>346</v>
      </c>
      <c r="D2017" s="88">
        <v>8.6999999999999993</v>
      </c>
    </row>
    <row r="2018" spans="1:4" x14ac:dyDescent="0.2">
      <c r="A2018" s="86">
        <v>1917188</v>
      </c>
      <c r="B2018" s="87" t="s">
        <v>2169</v>
      </c>
      <c r="C2018" s="87" t="s">
        <v>346</v>
      </c>
      <c r="D2018" s="88">
        <v>8.7799999999999994</v>
      </c>
    </row>
    <row r="2019" spans="1:4" x14ac:dyDescent="0.2">
      <c r="A2019" s="86">
        <v>1917189</v>
      </c>
      <c r="B2019" s="87" t="s">
        <v>2170</v>
      </c>
      <c r="C2019" s="87" t="s">
        <v>346</v>
      </c>
      <c r="D2019" s="88">
        <v>8.8699999999999992</v>
      </c>
    </row>
    <row r="2020" spans="1:4" x14ac:dyDescent="0.2">
      <c r="A2020" s="86">
        <v>1917190</v>
      </c>
      <c r="B2020" s="87" t="s">
        <v>2171</v>
      </c>
      <c r="C2020" s="87" t="s">
        <v>346</v>
      </c>
      <c r="D2020" s="88">
        <v>8.9600000000000009</v>
      </c>
    </row>
    <row r="2021" spans="1:4" x14ac:dyDescent="0.2">
      <c r="A2021" s="86">
        <v>1917191</v>
      </c>
      <c r="B2021" s="87" t="s">
        <v>2172</v>
      </c>
      <c r="C2021" s="87" t="s">
        <v>346</v>
      </c>
      <c r="D2021" s="88">
        <v>9.06</v>
      </c>
    </row>
    <row r="2022" spans="1:4" x14ac:dyDescent="0.2">
      <c r="A2022" s="86">
        <v>1917192</v>
      </c>
      <c r="B2022" s="87" t="s">
        <v>2173</v>
      </c>
      <c r="C2022" s="87" t="s">
        <v>346</v>
      </c>
      <c r="D2022" s="88">
        <v>9.11</v>
      </c>
    </row>
    <row r="2023" spans="1:4" x14ac:dyDescent="0.2">
      <c r="A2023" s="86">
        <v>1917007</v>
      </c>
      <c r="B2023" s="87" t="s">
        <v>2174</v>
      </c>
      <c r="C2023" s="87" t="s">
        <v>346</v>
      </c>
      <c r="D2023" s="88">
        <v>16.440000000000001</v>
      </c>
    </row>
    <row r="2024" spans="1:4" x14ac:dyDescent="0.2">
      <c r="A2024" s="86">
        <v>1917008</v>
      </c>
      <c r="B2024" s="87" t="s">
        <v>2175</v>
      </c>
      <c r="C2024" s="87" t="s">
        <v>346</v>
      </c>
      <c r="D2024" s="88">
        <v>16.739999999999998</v>
      </c>
    </row>
    <row r="2025" spans="1:4" x14ac:dyDescent="0.2">
      <c r="A2025" s="86">
        <v>1917009</v>
      </c>
      <c r="B2025" s="87" t="s">
        <v>2176</v>
      </c>
      <c r="C2025" s="87" t="s">
        <v>346</v>
      </c>
      <c r="D2025" s="88">
        <v>17.05</v>
      </c>
    </row>
    <row r="2026" spans="1:4" x14ac:dyDescent="0.2">
      <c r="A2026" s="86">
        <v>1917010</v>
      </c>
      <c r="B2026" s="87" t="s">
        <v>2177</v>
      </c>
      <c r="C2026" s="87" t="s">
        <v>346</v>
      </c>
      <c r="D2026" s="88">
        <v>17.37</v>
      </c>
    </row>
    <row r="2027" spans="1:4" x14ac:dyDescent="0.2">
      <c r="A2027" s="86">
        <v>1917011</v>
      </c>
      <c r="B2027" s="87" t="s">
        <v>2178</v>
      </c>
      <c r="C2027" s="87" t="s">
        <v>346</v>
      </c>
      <c r="D2027" s="88">
        <v>17.72</v>
      </c>
    </row>
    <row r="2028" spans="1:4" x14ac:dyDescent="0.2">
      <c r="A2028" s="86">
        <v>1917012</v>
      </c>
      <c r="B2028" s="87" t="s">
        <v>2179</v>
      </c>
      <c r="C2028" s="87" t="s">
        <v>346</v>
      </c>
      <c r="D2028" s="88">
        <v>17.899999999999999</v>
      </c>
    </row>
    <row r="2029" spans="1:4" x14ac:dyDescent="0.2">
      <c r="A2029" s="86">
        <v>1917578</v>
      </c>
      <c r="B2029" s="87" t="s">
        <v>2180</v>
      </c>
      <c r="C2029" s="87" t="s">
        <v>346</v>
      </c>
      <c r="D2029" s="88">
        <v>6.27</v>
      </c>
    </row>
    <row r="2030" spans="1:4" x14ac:dyDescent="0.2">
      <c r="A2030" s="86">
        <v>1917579</v>
      </c>
      <c r="B2030" s="87" t="s">
        <v>2181</v>
      </c>
      <c r="C2030" s="87" t="s">
        <v>346</v>
      </c>
      <c r="D2030" s="88">
        <v>6.73</v>
      </c>
    </row>
    <row r="2031" spans="1:4" x14ac:dyDescent="0.2">
      <c r="A2031" s="86">
        <v>1917580</v>
      </c>
      <c r="B2031" s="87" t="s">
        <v>2182</v>
      </c>
      <c r="C2031" s="87" t="s">
        <v>346</v>
      </c>
      <c r="D2031" s="88">
        <v>7.11</v>
      </c>
    </row>
    <row r="2032" spans="1:4" x14ac:dyDescent="0.2">
      <c r="A2032" s="86">
        <v>1917581</v>
      </c>
      <c r="B2032" s="87" t="s">
        <v>2183</v>
      </c>
      <c r="C2032" s="87" t="s">
        <v>346</v>
      </c>
      <c r="D2032" s="88">
        <v>7.56</v>
      </c>
    </row>
    <row r="2033" spans="1:4" x14ac:dyDescent="0.2">
      <c r="A2033" s="86">
        <v>1917582</v>
      </c>
      <c r="B2033" s="87" t="s">
        <v>2184</v>
      </c>
      <c r="C2033" s="87" t="s">
        <v>346</v>
      </c>
      <c r="D2033" s="88">
        <v>8.2100000000000009</v>
      </c>
    </row>
    <row r="2034" spans="1:4" x14ac:dyDescent="0.2">
      <c r="A2034" s="86">
        <v>1917583</v>
      </c>
      <c r="B2034" s="87" t="s">
        <v>2185</v>
      </c>
      <c r="C2034" s="87" t="s">
        <v>346</v>
      </c>
      <c r="D2034" s="88">
        <v>8.6999999999999993</v>
      </c>
    </row>
    <row r="2035" spans="1:4" x14ac:dyDescent="0.2">
      <c r="A2035" s="86">
        <v>1917584</v>
      </c>
      <c r="B2035" s="87" t="s">
        <v>2186</v>
      </c>
      <c r="C2035" s="87" t="s">
        <v>346</v>
      </c>
      <c r="D2035" s="88">
        <v>9.1300000000000008</v>
      </c>
    </row>
    <row r="2036" spans="1:4" x14ac:dyDescent="0.2">
      <c r="A2036" s="86">
        <v>1917585</v>
      </c>
      <c r="B2036" s="87" t="s">
        <v>2187</v>
      </c>
      <c r="C2036" s="87" t="s">
        <v>346</v>
      </c>
      <c r="D2036" s="88">
        <v>9.76</v>
      </c>
    </row>
    <row r="2037" spans="1:4" x14ac:dyDescent="0.2">
      <c r="A2037" s="86">
        <v>1917586</v>
      </c>
      <c r="B2037" s="87" t="s">
        <v>2188</v>
      </c>
      <c r="C2037" s="87" t="s">
        <v>346</v>
      </c>
      <c r="D2037" s="88">
        <v>10.69</v>
      </c>
    </row>
    <row r="2038" spans="1:4" x14ac:dyDescent="0.2">
      <c r="A2038" s="86">
        <v>1917587</v>
      </c>
      <c r="B2038" s="87" t="s">
        <v>2189</v>
      </c>
      <c r="C2038" s="87" t="s">
        <v>346</v>
      </c>
      <c r="D2038" s="88">
        <v>11.39</v>
      </c>
    </row>
    <row r="2039" spans="1:4" x14ac:dyDescent="0.2">
      <c r="A2039" s="86">
        <v>1917588</v>
      </c>
      <c r="B2039" s="87" t="s">
        <v>2190</v>
      </c>
      <c r="C2039" s="87" t="s">
        <v>346</v>
      </c>
      <c r="D2039" s="88">
        <v>12.16</v>
      </c>
    </row>
    <row r="2040" spans="1:4" x14ac:dyDescent="0.2">
      <c r="A2040" s="86">
        <v>1917589</v>
      </c>
      <c r="B2040" s="87" t="s">
        <v>2191</v>
      </c>
      <c r="C2040" s="87" t="s">
        <v>346</v>
      </c>
      <c r="D2040" s="88">
        <v>13.67</v>
      </c>
    </row>
    <row r="2041" spans="1:4" x14ac:dyDescent="0.2">
      <c r="A2041" s="86">
        <v>1917590</v>
      </c>
      <c r="B2041" s="87" t="s">
        <v>2192</v>
      </c>
      <c r="C2041" s="87" t="s">
        <v>346</v>
      </c>
      <c r="D2041" s="88">
        <v>15.8</v>
      </c>
    </row>
    <row r="2042" spans="1:4" x14ac:dyDescent="0.2">
      <c r="A2042" s="86">
        <v>1917591</v>
      </c>
      <c r="B2042" s="87" t="s">
        <v>2193</v>
      </c>
      <c r="C2042" s="87" t="s">
        <v>346</v>
      </c>
      <c r="D2042" s="88">
        <v>17.670000000000002</v>
      </c>
    </row>
    <row r="2043" spans="1:4" x14ac:dyDescent="0.2">
      <c r="A2043" s="86">
        <v>1917592</v>
      </c>
      <c r="B2043" s="87" t="s">
        <v>2194</v>
      </c>
      <c r="C2043" s="87" t="s">
        <v>346</v>
      </c>
      <c r="D2043" s="88">
        <v>20.05</v>
      </c>
    </row>
    <row r="2044" spans="1:4" x14ac:dyDescent="0.2">
      <c r="A2044" s="86">
        <v>1917593</v>
      </c>
      <c r="B2044" s="87" t="s">
        <v>2195</v>
      </c>
      <c r="C2044" s="87" t="s">
        <v>346</v>
      </c>
      <c r="D2044" s="88">
        <v>22.51</v>
      </c>
    </row>
    <row r="2045" spans="1:4" x14ac:dyDescent="0.2">
      <c r="A2045" s="86">
        <v>1917594</v>
      </c>
      <c r="B2045" s="87" t="s">
        <v>2196</v>
      </c>
      <c r="C2045" s="87" t="s">
        <v>346</v>
      </c>
      <c r="D2045" s="88">
        <v>25.54</v>
      </c>
    </row>
    <row r="2046" spans="1:4" x14ac:dyDescent="0.2">
      <c r="A2046" s="86">
        <v>1917595</v>
      </c>
      <c r="B2046" s="87" t="s">
        <v>2197</v>
      </c>
      <c r="C2046" s="87" t="s">
        <v>346</v>
      </c>
      <c r="D2046" s="88">
        <v>28.74</v>
      </c>
    </row>
    <row r="2047" spans="1:4" x14ac:dyDescent="0.2">
      <c r="A2047" s="86">
        <v>1917596</v>
      </c>
      <c r="B2047" s="87" t="s">
        <v>2198</v>
      </c>
      <c r="C2047" s="87" t="s">
        <v>346</v>
      </c>
      <c r="D2047" s="88">
        <v>31.66</v>
      </c>
    </row>
    <row r="2048" spans="1:4" x14ac:dyDescent="0.2">
      <c r="A2048" s="86">
        <v>1917597</v>
      </c>
      <c r="B2048" s="87" t="s">
        <v>2199</v>
      </c>
      <c r="C2048" s="87" t="s">
        <v>346</v>
      </c>
      <c r="D2048" s="88">
        <v>35.67</v>
      </c>
    </row>
    <row r="2049" spans="1:4" x14ac:dyDescent="0.2">
      <c r="A2049" s="86">
        <v>1917598</v>
      </c>
      <c r="B2049" s="87" t="s">
        <v>2200</v>
      </c>
      <c r="C2049" s="87" t="s">
        <v>346</v>
      </c>
      <c r="D2049" s="88">
        <v>39.4</v>
      </c>
    </row>
    <row r="2050" spans="1:4" x14ac:dyDescent="0.2">
      <c r="A2050" s="86">
        <v>1917599</v>
      </c>
      <c r="B2050" s="87" t="s">
        <v>2201</v>
      </c>
      <c r="C2050" s="87" t="s">
        <v>346</v>
      </c>
      <c r="D2050" s="88">
        <v>43.63</v>
      </c>
    </row>
    <row r="2051" spans="1:4" x14ac:dyDescent="0.2">
      <c r="A2051" s="86">
        <v>1917600</v>
      </c>
      <c r="B2051" s="87" t="s">
        <v>2202</v>
      </c>
      <c r="C2051" s="87" t="s">
        <v>346</v>
      </c>
      <c r="D2051" s="88">
        <v>49.04</v>
      </c>
    </row>
    <row r="2052" spans="1:4" x14ac:dyDescent="0.2">
      <c r="A2052" s="86">
        <v>1917601</v>
      </c>
      <c r="B2052" s="87" t="s">
        <v>2203</v>
      </c>
      <c r="C2052" s="87" t="s">
        <v>346</v>
      </c>
      <c r="D2052" s="88">
        <v>51.52</v>
      </c>
    </row>
    <row r="2053" spans="1:4" x14ac:dyDescent="0.2">
      <c r="A2053" s="86">
        <v>1917575</v>
      </c>
      <c r="B2053" s="87" t="s">
        <v>2204</v>
      </c>
      <c r="C2053" s="87" t="s">
        <v>346</v>
      </c>
      <c r="D2053" s="88">
        <v>4.79</v>
      </c>
    </row>
    <row r="2054" spans="1:4" x14ac:dyDescent="0.2">
      <c r="A2054" s="86">
        <v>1917576</v>
      </c>
      <c r="B2054" s="87" t="s">
        <v>2205</v>
      </c>
      <c r="C2054" s="87" t="s">
        <v>346</v>
      </c>
      <c r="D2054" s="88">
        <v>5.16</v>
      </c>
    </row>
    <row r="2055" spans="1:4" x14ac:dyDescent="0.2">
      <c r="A2055" s="86">
        <v>1917577</v>
      </c>
      <c r="B2055" s="87" t="s">
        <v>2206</v>
      </c>
      <c r="C2055" s="87" t="s">
        <v>346</v>
      </c>
      <c r="D2055" s="88">
        <v>5.61</v>
      </c>
    </row>
    <row r="2056" spans="1:4" x14ac:dyDescent="0.2">
      <c r="A2056" s="86">
        <v>1917739</v>
      </c>
      <c r="B2056" s="87" t="s">
        <v>2207</v>
      </c>
      <c r="C2056" s="87" t="s">
        <v>346</v>
      </c>
      <c r="D2056" s="88">
        <v>4.72</v>
      </c>
    </row>
    <row r="2057" spans="1:4" x14ac:dyDescent="0.2">
      <c r="A2057" s="86">
        <v>1917253</v>
      </c>
      <c r="B2057" s="87" t="s">
        <v>2208</v>
      </c>
      <c r="C2057" s="87" t="s">
        <v>346</v>
      </c>
      <c r="D2057" s="88">
        <v>7.58</v>
      </c>
    </row>
    <row r="2058" spans="1:4" x14ac:dyDescent="0.2">
      <c r="A2058" s="86">
        <v>1917254</v>
      </c>
      <c r="B2058" s="87" t="s">
        <v>2209</v>
      </c>
      <c r="C2058" s="87" t="s">
        <v>346</v>
      </c>
      <c r="D2058" s="88">
        <v>8.1300000000000008</v>
      </c>
    </row>
    <row r="2059" spans="1:4" x14ac:dyDescent="0.2">
      <c r="A2059" s="86">
        <v>1917255</v>
      </c>
      <c r="B2059" s="87" t="s">
        <v>2210</v>
      </c>
      <c r="C2059" s="87" t="s">
        <v>346</v>
      </c>
      <c r="D2059" s="88">
        <v>8.82</v>
      </c>
    </row>
    <row r="2060" spans="1:4" x14ac:dyDescent="0.2">
      <c r="A2060" s="86">
        <v>1917256</v>
      </c>
      <c r="B2060" s="87" t="s">
        <v>2211</v>
      </c>
      <c r="C2060" s="87" t="s">
        <v>346</v>
      </c>
      <c r="D2060" s="88">
        <v>9.5500000000000007</v>
      </c>
    </row>
    <row r="2061" spans="1:4" x14ac:dyDescent="0.2">
      <c r="A2061" s="86">
        <v>1917257</v>
      </c>
      <c r="B2061" s="87" t="s">
        <v>2212</v>
      </c>
      <c r="C2061" s="87" t="s">
        <v>346</v>
      </c>
      <c r="D2061" s="88">
        <v>10.55</v>
      </c>
    </row>
    <row r="2062" spans="1:4" x14ac:dyDescent="0.2">
      <c r="A2062" s="86">
        <v>1917258</v>
      </c>
      <c r="B2062" s="87" t="s">
        <v>2213</v>
      </c>
      <c r="C2062" s="87" t="s">
        <v>346</v>
      </c>
      <c r="D2062" s="88">
        <v>11.56</v>
      </c>
    </row>
    <row r="2063" spans="1:4" x14ac:dyDescent="0.2">
      <c r="A2063" s="86">
        <v>1917259</v>
      </c>
      <c r="B2063" s="87" t="s">
        <v>2214</v>
      </c>
      <c r="C2063" s="87" t="s">
        <v>346</v>
      </c>
      <c r="D2063" s="88">
        <v>14.41</v>
      </c>
    </row>
    <row r="2064" spans="1:4" x14ac:dyDescent="0.2">
      <c r="A2064" s="86">
        <v>1917250</v>
      </c>
      <c r="B2064" s="87" t="s">
        <v>2215</v>
      </c>
      <c r="C2064" s="87" t="s">
        <v>346</v>
      </c>
      <c r="D2064" s="88">
        <v>5.66</v>
      </c>
    </row>
    <row r="2065" spans="1:4" x14ac:dyDescent="0.2">
      <c r="A2065" s="86">
        <v>1917251</v>
      </c>
      <c r="B2065" s="87" t="s">
        <v>2216</v>
      </c>
      <c r="C2065" s="87" t="s">
        <v>346</v>
      </c>
      <c r="D2065" s="88">
        <v>6</v>
      </c>
    </row>
    <row r="2066" spans="1:4" x14ac:dyDescent="0.2">
      <c r="A2066" s="86">
        <v>1917252</v>
      </c>
      <c r="B2066" s="87" t="s">
        <v>2217</v>
      </c>
      <c r="C2066" s="87" t="s">
        <v>346</v>
      </c>
      <c r="D2066" s="88">
        <v>6.72</v>
      </c>
    </row>
    <row r="2067" spans="1:4" x14ac:dyDescent="0.2">
      <c r="A2067" s="86">
        <v>1917726</v>
      </c>
      <c r="B2067" s="87" t="s">
        <v>2218</v>
      </c>
      <c r="C2067" s="87" t="s">
        <v>346</v>
      </c>
      <c r="D2067" s="88">
        <v>5.52</v>
      </c>
    </row>
    <row r="2068" spans="1:4" x14ac:dyDescent="0.2">
      <c r="A2068" s="86">
        <v>1917335</v>
      </c>
      <c r="B2068" s="87" t="s">
        <v>2219</v>
      </c>
      <c r="C2068" s="87" t="s">
        <v>346</v>
      </c>
      <c r="D2068" s="88">
        <v>5.6</v>
      </c>
    </row>
    <row r="2069" spans="1:4" x14ac:dyDescent="0.2">
      <c r="A2069" s="86">
        <v>1917336</v>
      </c>
      <c r="B2069" s="87" t="s">
        <v>2220</v>
      </c>
      <c r="C2069" s="87" t="s">
        <v>346</v>
      </c>
      <c r="D2069" s="88">
        <v>6.39</v>
      </c>
    </row>
    <row r="2070" spans="1:4" x14ac:dyDescent="0.2">
      <c r="A2070" s="86">
        <v>1917337</v>
      </c>
      <c r="B2070" s="87" t="s">
        <v>2221</v>
      </c>
      <c r="C2070" s="87" t="s">
        <v>346</v>
      </c>
      <c r="D2070" s="88">
        <v>6.98</v>
      </c>
    </row>
    <row r="2071" spans="1:4" x14ac:dyDescent="0.2">
      <c r="A2071" s="86">
        <v>1917338</v>
      </c>
      <c r="B2071" s="87" t="s">
        <v>2222</v>
      </c>
      <c r="C2071" s="87" t="s">
        <v>346</v>
      </c>
      <c r="D2071" s="88">
        <v>7.72</v>
      </c>
    </row>
    <row r="2072" spans="1:4" x14ac:dyDescent="0.2">
      <c r="A2072" s="86">
        <v>1917339</v>
      </c>
      <c r="B2072" s="87" t="s">
        <v>2223</v>
      </c>
      <c r="C2072" s="87" t="s">
        <v>346</v>
      </c>
      <c r="D2072" s="88">
        <v>8.6300000000000008</v>
      </c>
    </row>
    <row r="2073" spans="1:4" x14ac:dyDescent="0.2">
      <c r="A2073" s="86">
        <v>1917340</v>
      </c>
      <c r="B2073" s="87" t="s">
        <v>2224</v>
      </c>
      <c r="C2073" s="87" t="s">
        <v>346</v>
      </c>
      <c r="D2073" s="88">
        <v>10.029999999999999</v>
      </c>
    </row>
    <row r="2074" spans="1:4" x14ac:dyDescent="0.2">
      <c r="A2074" s="86">
        <v>1917341</v>
      </c>
      <c r="B2074" s="87" t="s">
        <v>2225</v>
      </c>
      <c r="C2074" s="87" t="s">
        <v>346</v>
      </c>
      <c r="D2074" s="88">
        <v>12.75</v>
      </c>
    </row>
    <row r="2075" spans="1:4" x14ac:dyDescent="0.2">
      <c r="A2075" s="86">
        <v>1917342</v>
      </c>
      <c r="B2075" s="87" t="s">
        <v>2226</v>
      </c>
      <c r="C2075" s="87" t="s">
        <v>346</v>
      </c>
      <c r="D2075" s="88">
        <v>15.82</v>
      </c>
    </row>
    <row r="2076" spans="1:4" x14ac:dyDescent="0.2">
      <c r="A2076" s="86">
        <v>1917343</v>
      </c>
      <c r="B2076" s="87" t="s">
        <v>2227</v>
      </c>
      <c r="C2076" s="87" t="s">
        <v>346</v>
      </c>
      <c r="D2076" s="88">
        <v>19.73</v>
      </c>
    </row>
    <row r="2077" spans="1:4" x14ac:dyDescent="0.2">
      <c r="A2077" s="86">
        <v>1917344</v>
      </c>
      <c r="B2077" s="87" t="s">
        <v>2228</v>
      </c>
      <c r="C2077" s="87" t="s">
        <v>346</v>
      </c>
      <c r="D2077" s="88">
        <v>23.88</v>
      </c>
    </row>
    <row r="2078" spans="1:4" x14ac:dyDescent="0.2">
      <c r="A2078" s="86">
        <v>1917345</v>
      </c>
      <c r="B2078" s="87" t="s">
        <v>2229</v>
      </c>
      <c r="C2078" s="87" t="s">
        <v>346</v>
      </c>
      <c r="D2078" s="88">
        <v>29.71</v>
      </c>
    </row>
    <row r="2079" spans="1:4" x14ac:dyDescent="0.2">
      <c r="A2079" s="86">
        <v>1917346</v>
      </c>
      <c r="B2079" s="87" t="s">
        <v>2230</v>
      </c>
      <c r="C2079" s="87" t="s">
        <v>346</v>
      </c>
      <c r="D2079" s="88">
        <v>35.450000000000003</v>
      </c>
    </row>
    <row r="2080" spans="1:4" x14ac:dyDescent="0.2">
      <c r="A2080" s="86">
        <v>1917347</v>
      </c>
      <c r="B2080" s="87" t="s">
        <v>2231</v>
      </c>
      <c r="C2080" s="87" t="s">
        <v>346</v>
      </c>
      <c r="D2080" s="88">
        <v>46.81</v>
      </c>
    </row>
    <row r="2081" spans="1:4" x14ac:dyDescent="0.2">
      <c r="A2081" s="86">
        <v>1917332</v>
      </c>
      <c r="B2081" s="87" t="s">
        <v>2232</v>
      </c>
      <c r="C2081" s="87" t="s">
        <v>346</v>
      </c>
      <c r="D2081" s="88">
        <v>4.54</v>
      </c>
    </row>
    <row r="2082" spans="1:4" x14ac:dyDescent="0.2">
      <c r="A2082" s="86">
        <v>1917333</v>
      </c>
      <c r="B2082" s="87" t="s">
        <v>2233</v>
      </c>
      <c r="C2082" s="87" t="s">
        <v>346</v>
      </c>
      <c r="D2082" s="88">
        <v>4.8499999999999996</v>
      </c>
    </row>
    <row r="2083" spans="1:4" x14ac:dyDescent="0.2">
      <c r="A2083" s="86">
        <v>1917334</v>
      </c>
      <c r="B2083" s="87" t="s">
        <v>2234</v>
      </c>
      <c r="C2083" s="87" t="s">
        <v>346</v>
      </c>
      <c r="D2083" s="88">
        <v>5.17</v>
      </c>
    </row>
    <row r="2084" spans="1:4" x14ac:dyDescent="0.2">
      <c r="A2084" s="86">
        <v>1917331</v>
      </c>
      <c r="B2084" s="87" t="s">
        <v>2235</v>
      </c>
      <c r="C2084" s="87" t="s">
        <v>346</v>
      </c>
      <c r="D2084" s="88">
        <v>4.12</v>
      </c>
    </row>
    <row r="2085" spans="1:4" x14ac:dyDescent="0.2">
      <c r="A2085" s="86">
        <v>1917443</v>
      </c>
      <c r="B2085" s="87" t="s">
        <v>2236</v>
      </c>
      <c r="C2085" s="87" t="s">
        <v>346</v>
      </c>
      <c r="D2085" s="88">
        <v>6.24</v>
      </c>
    </row>
    <row r="2086" spans="1:4" x14ac:dyDescent="0.2">
      <c r="A2086" s="86">
        <v>1917444</v>
      </c>
      <c r="B2086" s="87" t="s">
        <v>2237</v>
      </c>
      <c r="C2086" s="87" t="s">
        <v>346</v>
      </c>
      <c r="D2086" s="88">
        <v>6.75</v>
      </c>
    </row>
    <row r="2087" spans="1:4" x14ac:dyDescent="0.2">
      <c r="A2087" s="86">
        <v>1917445</v>
      </c>
      <c r="B2087" s="87" t="s">
        <v>2238</v>
      </c>
      <c r="C2087" s="87" t="s">
        <v>346</v>
      </c>
      <c r="D2087" s="88">
        <v>7.32</v>
      </c>
    </row>
    <row r="2088" spans="1:4" x14ac:dyDescent="0.2">
      <c r="A2088" s="86">
        <v>1917446</v>
      </c>
      <c r="B2088" s="87" t="s">
        <v>2239</v>
      </c>
      <c r="C2088" s="87" t="s">
        <v>346</v>
      </c>
      <c r="D2088" s="88">
        <v>7.9</v>
      </c>
    </row>
    <row r="2089" spans="1:4" x14ac:dyDescent="0.2">
      <c r="A2089" s="86">
        <v>1917447</v>
      </c>
      <c r="B2089" s="87" t="s">
        <v>2240</v>
      </c>
      <c r="C2089" s="87" t="s">
        <v>346</v>
      </c>
      <c r="D2089" s="88">
        <v>8.81</v>
      </c>
    </row>
    <row r="2090" spans="1:4" x14ac:dyDescent="0.2">
      <c r="A2090" s="86">
        <v>1917448</v>
      </c>
      <c r="B2090" s="87" t="s">
        <v>2241</v>
      </c>
      <c r="C2090" s="87" t="s">
        <v>346</v>
      </c>
      <c r="D2090" s="88">
        <v>9.56</v>
      </c>
    </row>
    <row r="2091" spans="1:4" x14ac:dyDescent="0.2">
      <c r="A2091" s="86">
        <v>1917449</v>
      </c>
      <c r="B2091" s="87" t="s">
        <v>2242</v>
      </c>
      <c r="C2091" s="87" t="s">
        <v>346</v>
      </c>
      <c r="D2091" s="88">
        <v>10.53</v>
      </c>
    </row>
    <row r="2092" spans="1:4" x14ac:dyDescent="0.2">
      <c r="A2092" s="86">
        <v>1917450</v>
      </c>
      <c r="B2092" s="87" t="s">
        <v>2243</v>
      </c>
      <c r="C2092" s="87" t="s">
        <v>346</v>
      </c>
      <c r="D2092" s="88">
        <v>11.7</v>
      </c>
    </row>
    <row r="2093" spans="1:4" x14ac:dyDescent="0.2">
      <c r="A2093" s="86">
        <v>1917451</v>
      </c>
      <c r="B2093" s="87" t="s">
        <v>2244</v>
      </c>
      <c r="C2093" s="87" t="s">
        <v>346</v>
      </c>
      <c r="D2093" s="88">
        <v>14.27</v>
      </c>
    </row>
    <row r="2094" spans="1:4" x14ac:dyDescent="0.2">
      <c r="A2094" s="86">
        <v>1917452</v>
      </c>
      <c r="B2094" s="87" t="s">
        <v>2245</v>
      </c>
      <c r="C2094" s="87" t="s">
        <v>346</v>
      </c>
      <c r="D2094" s="88">
        <v>16.77</v>
      </c>
    </row>
    <row r="2095" spans="1:4" x14ac:dyDescent="0.2">
      <c r="A2095" s="86">
        <v>1917453</v>
      </c>
      <c r="B2095" s="87" t="s">
        <v>2246</v>
      </c>
      <c r="C2095" s="87" t="s">
        <v>346</v>
      </c>
      <c r="D2095" s="88">
        <v>19.78</v>
      </c>
    </row>
    <row r="2096" spans="1:4" x14ac:dyDescent="0.2">
      <c r="A2096" s="86">
        <v>1917454</v>
      </c>
      <c r="B2096" s="87" t="s">
        <v>2247</v>
      </c>
      <c r="C2096" s="87" t="s">
        <v>346</v>
      </c>
      <c r="D2096" s="88">
        <v>23.09</v>
      </c>
    </row>
    <row r="2097" spans="1:4" x14ac:dyDescent="0.2">
      <c r="A2097" s="86">
        <v>1917455</v>
      </c>
      <c r="B2097" s="87" t="s">
        <v>2248</v>
      </c>
      <c r="C2097" s="87" t="s">
        <v>346</v>
      </c>
      <c r="D2097" s="88">
        <v>27.36</v>
      </c>
    </row>
    <row r="2098" spans="1:4" x14ac:dyDescent="0.2">
      <c r="A2098" s="86">
        <v>1917456</v>
      </c>
      <c r="B2098" s="87" t="s">
        <v>2249</v>
      </c>
      <c r="C2098" s="87" t="s">
        <v>346</v>
      </c>
      <c r="D2098" s="88">
        <v>31.93</v>
      </c>
    </row>
    <row r="2099" spans="1:4" x14ac:dyDescent="0.2">
      <c r="A2099" s="86">
        <v>1917457</v>
      </c>
      <c r="B2099" s="87" t="s">
        <v>2250</v>
      </c>
      <c r="C2099" s="87" t="s">
        <v>346</v>
      </c>
      <c r="D2099" s="88">
        <v>36.04</v>
      </c>
    </row>
    <row r="2100" spans="1:4" x14ac:dyDescent="0.2">
      <c r="A2100" s="86">
        <v>1917458</v>
      </c>
      <c r="B2100" s="87" t="s">
        <v>2251</v>
      </c>
      <c r="C2100" s="87" t="s">
        <v>346</v>
      </c>
      <c r="D2100" s="88">
        <v>41.49</v>
      </c>
    </row>
    <row r="2101" spans="1:4" x14ac:dyDescent="0.2">
      <c r="A2101" s="86">
        <v>1917459</v>
      </c>
      <c r="B2101" s="87" t="s">
        <v>2252</v>
      </c>
      <c r="C2101" s="87" t="s">
        <v>346</v>
      </c>
      <c r="D2101" s="88">
        <v>43.74</v>
      </c>
    </row>
    <row r="2102" spans="1:4" x14ac:dyDescent="0.2">
      <c r="A2102" s="86">
        <v>1917440</v>
      </c>
      <c r="B2102" s="87" t="s">
        <v>2253</v>
      </c>
      <c r="C2102" s="87" t="s">
        <v>346</v>
      </c>
      <c r="D2102" s="88">
        <v>4.29</v>
      </c>
    </row>
    <row r="2103" spans="1:4" x14ac:dyDescent="0.2">
      <c r="A2103" s="86">
        <v>1917441</v>
      </c>
      <c r="B2103" s="87" t="s">
        <v>2254</v>
      </c>
      <c r="C2103" s="87" t="s">
        <v>346</v>
      </c>
      <c r="D2103" s="88">
        <v>4.8600000000000003</v>
      </c>
    </row>
    <row r="2104" spans="1:4" x14ac:dyDescent="0.2">
      <c r="A2104" s="86">
        <v>1917442</v>
      </c>
      <c r="B2104" s="87" t="s">
        <v>2255</v>
      </c>
      <c r="C2104" s="87" t="s">
        <v>346</v>
      </c>
      <c r="D2104" s="88">
        <v>5.43</v>
      </c>
    </row>
    <row r="2105" spans="1:4" x14ac:dyDescent="0.2">
      <c r="A2105" s="86">
        <v>1917734</v>
      </c>
      <c r="B2105" s="87" t="s">
        <v>2256</v>
      </c>
      <c r="C2105" s="87" t="s">
        <v>346</v>
      </c>
      <c r="D2105" s="88">
        <v>3.99</v>
      </c>
    </row>
    <row r="2106" spans="1:4" x14ac:dyDescent="0.2">
      <c r="A2106" s="86">
        <v>1917055</v>
      </c>
      <c r="B2106" s="87" t="s">
        <v>2257</v>
      </c>
      <c r="C2106" s="87" t="s">
        <v>346</v>
      </c>
      <c r="D2106" s="88">
        <v>11.02</v>
      </c>
    </row>
    <row r="2107" spans="1:4" x14ac:dyDescent="0.2">
      <c r="A2107" s="86">
        <v>1917056</v>
      </c>
      <c r="B2107" s="87" t="s">
        <v>2258</v>
      </c>
      <c r="C2107" s="87" t="s">
        <v>346</v>
      </c>
      <c r="D2107" s="88">
        <v>11.23</v>
      </c>
    </row>
    <row r="2108" spans="1:4" x14ac:dyDescent="0.2">
      <c r="A2108" s="86">
        <v>1917057</v>
      </c>
      <c r="B2108" s="87" t="s">
        <v>2259</v>
      </c>
      <c r="C2108" s="87" t="s">
        <v>346</v>
      </c>
      <c r="D2108" s="88">
        <v>11.44</v>
      </c>
    </row>
    <row r="2109" spans="1:4" x14ac:dyDescent="0.2">
      <c r="A2109" s="86">
        <v>1917058</v>
      </c>
      <c r="B2109" s="87" t="s">
        <v>2260</v>
      </c>
      <c r="C2109" s="87" t="s">
        <v>346</v>
      </c>
      <c r="D2109" s="88">
        <v>11.66</v>
      </c>
    </row>
    <row r="2110" spans="1:4" x14ac:dyDescent="0.2">
      <c r="A2110" s="86">
        <v>1917059</v>
      </c>
      <c r="B2110" s="87" t="s">
        <v>2261</v>
      </c>
      <c r="C2110" s="87" t="s">
        <v>346</v>
      </c>
      <c r="D2110" s="88">
        <v>11.89</v>
      </c>
    </row>
    <row r="2111" spans="1:4" x14ac:dyDescent="0.2">
      <c r="A2111" s="86">
        <v>1917060</v>
      </c>
      <c r="B2111" s="87" t="s">
        <v>2262</v>
      </c>
      <c r="C2111" s="87" t="s">
        <v>346</v>
      </c>
      <c r="D2111" s="88">
        <v>12.01</v>
      </c>
    </row>
    <row r="2112" spans="1:4" x14ac:dyDescent="0.2">
      <c r="A2112" s="86">
        <v>1901536</v>
      </c>
      <c r="B2112" s="87" t="s">
        <v>2263</v>
      </c>
      <c r="C2112" s="87" t="s">
        <v>346</v>
      </c>
      <c r="D2112" s="88">
        <v>7.34</v>
      </c>
    </row>
    <row r="2113" spans="1:4" x14ac:dyDescent="0.2">
      <c r="A2113" s="86">
        <v>1901537</v>
      </c>
      <c r="B2113" s="87" t="s">
        <v>2264</v>
      </c>
      <c r="C2113" s="87" t="s">
        <v>346</v>
      </c>
      <c r="D2113" s="88">
        <v>7.4</v>
      </c>
    </row>
    <row r="2114" spans="1:4" x14ac:dyDescent="0.2">
      <c r="A2114" s="86">
        <v>1901538</v>
      </c>
      <c r="B2114" s="87" t="s">
        <v>2265</v>
      </c>
      <c r="C2114" s="87" t="s">
        <v>346</v>
      </c>
      <c r="D2114" s="88">
        <v>7.46</v>
      </c>
    </row>
    <row r="2115" spans="1:4" x14ac:dyDescent="0.2">
      <c r="A2115" s="86">
        <v>1901539</v>
      </c>
      <c r="B2115" s="87" t="s">
        <v>2266</v>
      </c>
      <c r="C2115" s="87" t="s">
        <v>346</v>
      </c>
      <c r="D2115" s="88">
        <v>7.52</v>
      </c>
    </row>
    <row r="2116" spans="1:4" x14ac:dyDescent="0.2">
      <c r="A2116" s="86">
        <v>1901540</v>
      </c>
      <c r="B2116" s="87" t="s">
        <v>2267</v>
      </c>
      <c r="C2116" s="87" t="s">
        <v>346</v>
      </c>
      <c r="D2116" s="88">
        <v>7.59</v>
      </c>
    </row>
    <row r="2117" spans="1:4" x14ac:dyDescent="0.2">
      <c r="A2117" s="86">
        <v>1901535</v>
      </c>
      <c r="B2117" s="87" t="s">
        <v>2268</v>
      </c>
      <c r="C2117" s="87" t="s">
        <v>346</v>
      </c>
      <c r="D2117" s="88">
        <v>7.63</v>
      </c>
    </row>
    <row r="2118" spans="1:4" x14ac:dyDescent="0.2">
      <c r="A2118" s="86">
        <v>1901542</v>
      </c>
      <c r="B2118" s="87" t="s">
        <v>2269</v>
      </c>
      <c r="C2118" s="87" t="s">
        <v>346</v>
      </c>
      <c r="D2118" s="88">
        <v>9.69</v>
      </c>
    </row>
    <row r="2119" spans="1:4" x14ac:dyDescent="0.2">
      <c r="A2119" s="86">
        <v>1901543</v>
      </c>
      <c r="B2119" s="87" t="s">
        <v>2270</v>
      </c>
      <c r="C2119" s="87" t="s">
        <v>346</v>
      </c>
      <c r="D2119" s="88">
        <v>9.75</v>
      </c>
    </row>
    <row r="2120" spans="1:4" x14ac:dyDescent="0.2">
      <c r="A2120" s="86">
        <v>1901544</v>
      </c>
      <c r="B2120" s="87" t="s">
        <v>2271</v>
      </c>
      <c r="C2120" s="87" t="s">
        <v>346</v>
      </c>
      <c r="D2120" s="88">
        <v>9.81</v>
      </c>
    </row>
    <row r="2121" spans="1:4" x14ac:dyDescent="0.2">
      <c r="A2121" s="86">
        <v>1901545</v>
      </c>
      <c r="B2121" s="87" t="s">
        <v>2272</v>
      </c>
      <c r="C2121" s="87" t="s">
        <v>346</v>
      </c>
      <c r="D2121" s="88">
        <v>9.8699999999999992</v>
      </c>
    </row>
    <row r="2122" spans="1:4" x14ac:dyDescent="0.2">
      <c r="A2122" s="86">
        <v>1901546</v>
      </c>
      <c r="B2122" s="87" t="s">
        <v>2273</v>
      </c>
      <c r="C2122" s="87" t="s">
        <v>346</v>
      </c>
      <c r="D2122" s="88">
        <v>9.93</v>
      </c>
    </row>
    <row r="2123" spans="1:4" x14ac:dyDescent="0.2">
      <c r="A2123" s="86">
        <v>1901541</v>
      </c>
      <c r="B2123" s="87" t="s">
        <v>2274</v>
      </c>
      <c r="C2123" s="87" t="s">
        <v>346</v>
      </c>
      <c r="D2123" s="88">
        <v>9.9700000000000006</v>
      </c>
    </row>
    <row r="2124" spans="1:4" x14ac:dyDescent="0.2">
      <c r="A2124" s="86">
        <v>1917091</v>
      </c>
      <c r="B2124" s="87" t="s">
        <v>2275</v>
      </c>
      <c r="C2124" s="87" t="s">
        <v>346</v>
      </c>
      <c r="D2124" s="88">
        <v>7.77</v>
      </c>
    </row>
    <row r="2125" spans="1:4" x14ac:dyDescent="0.2">
      <c r="A2125" s="86">
        <v>1917092</v>
      </c>
      <c r="B2125" s="87" t="s">
        <v>2276</v>
      </c>
      <c r="C2125" s="87" t="s">
        <v>346</v>
      </c>
      <c r="D2125" s="88">
        <v>7.9</v>
      </c>
    </row>
    <row r="2126" spans="1:4" x14ac:dyDescent="0.2">
      <c r="A2126" s="86">
        <v>1917093</v>
      </c>
      <c r="B2126" s="87" t="s">
        <v>2277</v>
      </c>
      <c r="C2126" s="87" t="s">
        <v>346</v>
      </c>
      <c r="D2126" s="88">
        <v>8.0299999999999994</v>
      </c>
    </row>
    <row r="2127" spans="1:4" x14ac:dyDescent="0.2">
      <c r="A2127" s="86">
        <v>1917094</v>
      </c>
      <c r="B2127" s="87" t="s">
        <v>2278</v>
      </c>
      <c r="C2127" s="87" t="s">
        <v>346</v>
      </c>
      <c r="D2127" s="88">
        <v>8.17</v>
      </c>
    </row>
    <row r="2128" spans="1:4" x14ac:dyDescent="0.2">
      <c r="A2128" s="86">
        <v>1917095</v>
      </c>
      <c r="B2128" s="87" t="s">
        <v>2279</v>
      </c>
      <c r="C2128" s="87" t="s">
        <v>346</v>
      </c>
      <c r="D2128" s="88">
        <v>8.31</v>
      </c>
    </row>
    <row r="2129" spans="1:4" x14ac:dyDescent="0.2">
      <c r="A2129" s="86">
        <v>1917096</v>
      </c>
      <c r="B2129" s="87" t="s">
        <v>2280</v>
      </c>
      <c r="C2129" s="87" t="s">
        <v>346</v>
      </c>
      <c r="D2129" s="88">
        <v>8.39</v>
      </c>
    </row>
    <row r="2130" spans="1:4" x14ac:dyDescent="0.2">
      <c r="A2130" s="86">
        <v>1901548</v>
      </c>
      <c r="B2130" s="87" t="s">
        <v>2281</v>
      </c>
      <c r="C2130" s="87" t="s">
        <v>346</v>
      </c>
      <c r="D2130" s="88">
        <v>12.11</v>
      </c>
    </row>
    <row r="2131" spans="1:4" x14ac:dyDescent="0.2">
      <c r="A2131" s="86">
        <v>1901549</v>
      </c>
      <c r="B2131" s="87" t="s">
        <v>2282</v>
      </c>
      <c r="C2131" s="87" t="s">
        <v>346</v>
      </c>
      <c r="D2131" s="88">
        <v>12.16</v>
      </c>
    </row>
    <row r="2132" spans="1:4" x14ac:dyDescent="0.2">
      <c r="A2132" s="86">
        <v>1901550</v>
      </c>
      <c r="B2132" s="87" t="s">
        <v>2283</v>
      </c>
      <c r="C2132" s="87" t="s">
        <v>346</v>
      </c>
      <c r="D2132" s="88">
        <v>12.22</v>
      </c>
    </row>
    <row r="2133" spans="1:4" x14ac:dyDescent="0.2">
      <c r="A2133" s="86">
        <v>1901551</v>
      </c>
      <c r="B2133" s="87" t="s">
        <v>2284</v>
      </c>
      <c r="C2133" s="87" t="s">
        <v>346</v>
      </c>
      <c r="D2133" s="88">
        <v>12.28</v>
      </c>
    </row>
    <row r="2134" spans="1:4" x14ac:dyDescent="0.2">
      <c r="A2134" s="86">
        <v>1901552</v>
      </c>
      <c r="B2134" s="87" t="s">
        <v>2285</v>
      </c>
      <c r="C2134" s="87" t="s">
        <v>346</v>
      </c>
      <c r="D2134" s="88">
        <v>12.34</v>
      </c>
    </row>
    <row r="2135" spans="1:4" x14ac:dyDescent="0.2">
      <c r="A2135" s="86">
        <v>1901547</v>
      </c>
      <c r="B2135" s="87" t="s">
        <v>2286</v>
      </c>
      <c r="C2135" s="87" t="s">
        <v>346</v>
      </c>
      <c r="D2135" s="88">
        <v>12.38</v>
      </c>
    </row>
    <row r="2136" spans="1:4" x14ac:dyDescent="0.2">
      <c r="A2136" s="86">
        <v>1917127</v>
      </c>
      <c r="B2136" s="87" t="s">
        <v>2287</v>
      </c>
      <c r="C2136" s="87" t="s">
        <v>346</v>
      </c>
      <c r="D2136" s="88">
        <v>7.43</v>
      </c>
    </row>
    <row r="2137" spans="1:4" x14ac:dyDescent="0.2">
      <c r="A2137" s="86">
        <v>1917128</v>
      </c>
      <c r="B2137" s="87" t="s">
        <v>2288</v>
      </c>
      <c r="C2137" s="87" t="s">
        <v>346</v>
      </c>
      <c r="D2137" s="88">
        <v>7.54</v>
      </c>
    </row>
    <row r="2138" spans="1:4" x14ac:dyDescent="0.2">
      <c r="A2138" s="86">
        <v>1917129</v>
      </c>
      <c r="B2138" s="87" t="s">
        <v>2289</v>
      </c>
      <c r="C2138" s="87" t="s">
        <v>346</v>
      </c>
      <c r="D2138" s="88">
        <v>7.64</v>
      </c>
    </row>
    <row r="2139" spans="1:4" x14ac:dyDescent="0.2">
      <c r="A2139" s="86">
        <v>1917130</v>
      </c>
      <c r="B2139" s="87" t="s">
        <v>2290</v>
      </c>
      <c r="C2139" s="87" t="s">
        <v>346</v>
      </c>
      <c r="D2139" s="88">
        <v>7.75</v>
      </c>
    </row>
    <row r="2140" spans="1:4" x14ac:dyDescent="0.2">
      <c r="A2140" s="86">
        <v>1917131</v>
      </c>
      <c r="B2140" s="87" t="s">
        <v>2291</v>
      </c>
      <c r="C2140" s="87" t="s">
        <v>346</v>
      </c>
      <c r="D2140" s="88">
        <v>7.87</v>
      </c>
    </row>
    <row r="2141" spans="1:4" x14ac:dyDescent="0.2">
      <c r="A2141" s="86">
        <v>1917132</v>
      </c>
      <c r="B2141" s="87" t="s">
        <v>2292</v>
      </c>
      <c r="C2141" s="87" t="s">
        <v>346</v>
      </c>
      <c r="D2141" s="88">
        <v>7.94</v>
      </c>
    </row>
    <row r="2142" spans="1:4" x14ac:dyDescent="0.2">
      <c r="A2142" s="86">
        <v>1917163</v>
      </c>
      <c r="B2142" s="87" t="s">
        <v>2293</v>
      </c>
      <c r="C2142" s="87" t="s">
        <v>346</v>
      </c>
      <c r="D2142" s="88">
        <v>7.08</v>
      </c>
    </row>
    <row r="2143" spans="1:4" x14ac:dyDescent="0.2">
      <c r="A2143" s="86">
        <v>1917164</v>
      </c>
      <c r="B2143" s="87" t="s">
        <v>2294</v>
      </c>
      <c r="C2143" s="87" t="s">
        <v>346</v>
      </c>
      <c r="D2143" s="88">
        <v>7.17</v>
      </c>
    </row>
    <row r="2144" spans="1:4" x14ac:dyDescent="0.2">
      <c r="A2144" s="86">
        <v>1917165</v>
      </c>
      <c r="B2144" s="87" t="s">
        <v>2295</v>
      </c>
      <c r="C2144" s="87" t="s">
        <v>346</v>
      </c>
      <c r="D2144" s="88">
        <v>7.26</v>
      </c>
    </row>
    <row r="2145" spans="1:4" x14ac:dyDescent="0.2">
      <c r="A2145" s="86">
        <v>1917166</v>
      </c>
      <c r="B2145" s="87" t="s">
        <v>2296</v>
      </c>
      <c r="C2145" s="87" t="s">
        <v>346</v>
      </c>
      <c r="D2145" s="88">
        <v>7.36</v>
      </c>
    </row>
    <row r="2146" spans="1:4" x14ac:dyDescent="0.2">
      <c r="A2146" s="86">
        <v>1917167</v>
      </c>
      <c r="B2146" s="87" t="s">
        <v>2297</v>
      </c>
      <c r="C2146" s="87" t="s">
        <v>346</v>
      </c>
      <c r="D2146" s="88">
        <v>7.46</v>
      </c>
    </row>
    <row r="2147" spans="1:4" x14ac:dyDescent="0.2">
      <c r="A2147" s="86">
        <v>1917168</v>
      </c>
      <c r="B2147" s="87" t="s">
        <v>2298</v>
      </c>
      <c r="C2147" s="87" t="s">
        <v>346</v>
      </c>
      <c r="D2147" s="88">
        <v>7.52</v>
      </c>
    </row>
    <row r="2148" spans="1:4" x14ac:dyDescent="0.2">
      <c r="A2148" s="86">
        <v>1917199</v>
      </c>
      <c r="B2148" s="87" t="s">
        <v>2299</v>
      </c>
      <c r="C2148" s="87" t="s">
        <v>346</v>
      </c>
      <c r="D2148" s="88">
        <v>7.84</v>
      </c>
    </row>
    <row r="2149" spans="1:4" x14ac:dyDescent="0.2">
      <c r="A2149" s="86">
        <v>1917200</v>
      </c>
      <c r="B2149" s="87" t="s">
        <v>2300</v>
      </c>
      <c r="C2149" s="87" t="s">
        <v>346</v>
      </c>
      <c r="D2149" s="88">
        <v>7.92</v>
      </c>
    </row>
    <row r="2150" spans="1:4" x14ac:dyDescent="0.2">
      <c r="A2150" s="86">
        <v>1917201</v>
      </c>
      <c r="B2150" s="87" t="s">
        <v>2301</v>
      </c>
      <c r="C2150" s="87" t="s">
        <v>346</v>
      </c>
      <c r="D2150" s="88">
        <v>8</v>
      </c>
    </row>
    <row r="2151" spans="1:4" x14ac:dyDescent="0.2">
      <c r="A2151" s="86">
        <v>1917202</v>
      </c>
      <c r="B2151" s="87" t="s">
        <v>2302</v>
      </c>
      <c r="C2151" s="87" t="s">
        <v>346</v>
      </c>
      <c r="D2151" s="88">
        <v>8.09</v>
      </c>
    </row>
    <row r="2152" spans="1:4" x14ac:dyDescent="0.2">
      <c r="A2152" s="86">
        <v>1917203</v>
      </c>
      <c r="B2152" s="87" t="s">
        <v>2303</v>
      </c>
      <c r="C2152" s="87" t="s">
        <v>346</v>
      </c>
      <c r="D2152" s="88">
        <v>8.19</v>
      </c>
    </row>
    <row r="2153" spans="1:4" x14ac:dyDescent="0.2">
      <c r="A2153" s="86">
        <v>1917204</v>
      </c>
      <c r="B2153" s="87" t="s">
        <v>2304</v>
      </c>
      <c r="C2153" s="87" t="s">
        <v>346</v>
      </c>
      <c r="D2153" s="88">
        <v>8.24</v>
      </c>
    </row>
    <row r="2154" spans="1:4" x14ac:dyDescent="0.2">
      <c r="A2154" s="86">
        <v>1917019</v>
      </c>
      <c r="B2154" s="87" t="s">
        <v>2305</v>
      </c>
      <c r="C2154" s="87" t="s">
        <v>346</v>
      </c>
      <c r="D2154" s="88">
        <v>14.95</v>
      </c>
    </row>
    <row r="2155" spans="1:4" x14ac:dyDescent="0.2">
      <c r="A2155" s="86">
        <v>1917020</v>
      </c>
      <c r="B2155" s="87" t="s">
        <v>2306</v>
      </c>
      <c r="C2155" s="87" t="s">
        <v>346</v>
      </c>
      <c r="D2155" s="88">
        <v>15.24</v>
      </c>
    </row>
    <row r="2156" spans="1:4" x14ac:dyDescent="0.2">
      <c r="A2156" s="86">
        <v>1917021</v>
      </c>
      <c r="B2156" s="87" t="s">
        <v>2307</v>
      </c>
      <c r="C2156" s="87" t="s">
        <v>346</v>
      </c>
      <c r="D2156" s="88">
        <v>15.54</v>
      </c>
    </row>
    <row r="2157" spans="1:4" x14ac:dyDescent="0.2">
      <c r="A2157" s="86">
        <v>1917022</v>
      </c>
      <c r="B2157" s="87" t="s">
        <v>2308</v>
      </c>
      <c r="C2157" s="87" t="s">
        <v>346</v>
      </c>
      <c r="D2157" s="88">
        <v>15.86</v>
      </c>
    </row>
    <row r="2158" spans="1:4" x14ac:dyDescent="0.2">
      <c r="A2158" s="86">
        <v>1917023</v>
      </c>
      <c r="B2158" s="87" t="s">
        <v>2309</v>
      </c>
      <c r="C2158" s="87" t="s">
        <v>346</v>
      </c>
      <c r="D2158" s="88">
        <v>16.190000000000001</v>
      </c>
    </row>
    <row r="2159" spans="1:4" x14ac:dyDescent="0.2">
      <c r="A2159" s="86">
        <v>1917024</v>
      </c>
      <c r="B2159" s="87" t="s">
        <v>2310</v>
      </c>
      <c r="C2159" s="87" t="s">
        <v>346</v>
      </c>
      <c r="D2159" s="88">
        <v>16.37</v>
      </c>
    </row>
    <row r="2160" spans="1:4" x14ac:dyDescent="0.2">
      <c r="A2160" s="86">
        <v>1917541</v>
      </c>
      <c r="B2160" s="87" t="s">
        <v>2311</v>
      </c>
      <c r="C2160" s="87" t="s">
        <v>346</v>
      </c>
      <c r="D2160" s="88">
        <v>5.3</v>
      </c>
    </row>
    <row r="2161" spans="1:4" x14ac:dyDescent="0.2">
      <c r="A2161" s="86">
        <v>1917542</v>
      </c>
      <c r="B2161" s="87" t="s">
        <v>2312</v>
      </c>
      <c r="C2161" s="87" t="s">
        <v>346</v>
      </c>
      <c r="D2161" s="88">
        <v>5.96</v>
      </c>
    </row>
    <row r="2162" spans="1:4" x14ac:dyDescent="0.2">
      <c r="A2162" s="86">
        <v>1917543</v>
      </c>
      <c r="B2162" s="87" t="s">
        <v>2313</v>
      </c>
      <c r="C2162" s="87" t="s">
        <v>346</v>
      </c>
      <c r="D2162" s="88">
        <v>6.27</v>
      </c>
    </row>
    <row r="2163" spans="1:4" x14ac:dyDescent="0.2">
      <c r="A2163" s="86">
        <v>1917544</v>
      </c>
      <c r="B2163" s="87" t="s">
        <v>2314</v>
      </c>
      <c r="C2163" s="87" t="s">
        <v>346</v>
      </c>
      <c r="D2163" s="88">
        <v>6.58</v>
      </c>
    </row>
    <row r="2164" spans="1:4" x14ac:dyDescent="0.2">
      <c r="A2164" s="86">
        <v>1917545</v>
      </c>
      <c r="B2164" s="87" t="s">
        <v>2315</v>
      </c>
      <c r="C2164" s="87" t="s">
        <v>346</v>
      </c>
      <c r="D2164" s="88">
        <v>6.98</v>
      </c>
    </row>
    <row r="2165" spans="1:4" x14ac:dyDescent="0.2">
      <c r="A2165" s="86">
        <v>1917546</v>
      </c>
      <c r="B2165" s="87" t="s">
        <v>2316</v>
      </c>
      <c r="C2165" s="87" t="s">
        <v>346</v>
      </c>
      <c r="D2165" s="88">
        <v>7.31</v>
      </c>
    </row>
    <row r="2166" spans="1:4" x14ac:dyDescent="0.2">
      <c r="A2166" s="86">
        <v>1917547</v>
      </c>
      <c r="B2166" s="87" t="s">
        <v>2317</v>
      </c>
      <c r="C2166" s="87" t="s">
        <v>346</v>
      </c>
      <c r="D2166" s="88">
        <v>8.01</v>
      </c>
    </row>
    <row r="2167" spans="1:4" x14ac:dyDescent="0.2">
      <c r="A2167" s="86">
        <v>1917548</v>
      </c>
      <c r="B2167" s="87" t="s">
        <v>2318</v>
      </c>
      <c r="C2167" s="87" t="s">
        <v>346</v>
      </c>
      <c r="D2167" s="88">
        <v>8.43</v>
      </c>
    </row>
    <row r="2168" spans="1:4" x14ac:dyDescent="0.2">
      <c r="A2168" s="86">
        <v>1917549</v>
      </c>
      <c r="B2168" s="87" t="s">
        <v>2319</v>
      </c>
      <c r="C2168" s="87" t="s">
        <v>346</v>
      </c>
      <c r="D2168" s="88">
        <v>8.86</v>
      </c>
    </row>
    <row r="2169" spans="1:4" x14ac:dyDescent="0.2">
      <c r="A2169" s="86">
        <v>1917550</v>
      </c>
      <c r="B2169" s="87" t="s">
        <v>2320</v>
      </c>
      <c r="C2169" s="87" t="s">
        <v>346</v>
      </c>
      <c r="D2169" s="88">
        <v>9.33</v>
      </c>
    </row>
    <row r="2170" spans="1:4" x14ac:dyDescent="0.2">
      <c r="A2170" s="86">
        <v>1917551</v>
      </c>
      <c r="B2170" s="87" t="s">
        <v>2321</v>
      </c>
      <c r="C2170" s="87" t="s">
        <v>346</v>
      </c>
      <c r="D2170" s="88">
        <v>10.1</v>
      </c>
    </row>
    <row r="2171" spans="1:4" x14ac:dyDescent="0.2">
      <c r="A2171" s="86">
        <v>1917552</v>
      </c>
      <c r="B2171" s="87" t="s">
        <v>2322</v>
      </c>
      <c r="C2171" s="87" t="s">
        <v>346</v>
      </c>
      <c r="D2171" s="88">
        <v>10.61</v>
      </c>
    </row>
    <row r="2172" spans="1:4" x14ac:dyDescent="0.2">
      <c r="A2172" s="86">
        <v>1917553</v>
      </c>
      <c r="B2172" s="87" t="s">
        <v>2323</v>
      </c>
      <c r="C2172" s="87" t="s">
        <v>346</v>
      </c>
      <c r="D2172" s="88">
        <v>10.45</v>
      </c>
    </row>
    <row r="2173" spans="1:4" x14ac:dyDescent="0.2">
      <c r="A2173" s="86">
        <v>1917554</v>
      </c>
      <c r="B2173" s="87" t="s">
        <v>2324</v>
      </c>
      <c r="C2173" s="87" t="s">
        <v>346</v>
      </c>
      <c r="D2173" s="88">
        <v>11.56</v>
      </c>
    </row>
    <row r="2174" spans="1:4" x14ac:dyDescent="0.2">
      <c r="A2174" s="86">
        <v>1917555</v>
      </c>
      <c r="B2174" s="87" t="s">
        <v>2325</v>
      </c>
      <c r="C2174" s="87" t="s">
        <v>346</v>
      </c>
      <c r="D2174" s="88">
        <v>12.1</v>
      </c>
    </row>
    <row r="2175" spans="1:4" x14ac:dyDescent="0.2">
      <c r="A2175" s="86">
        <v>1917556</v>
      </c>
      <c r="B2175" s="87" t="s">
        <v>2326</v>
      </c>
      <c r="C2175" s="87" t="s">
        <v>346</v>
      </c>
      <c r="D2175" s="88">
        <v>13.01</v>
      </c>
    </row>
    <row r="2176" spans="1:4" x14ac:dyDescent="0.2">
      <c r="A2176" s="86">
        <v>1917557</v>
      </c>
      <c r="B2176" s="87" t="s">
        <v>2327</v>
      </c>
      <c r="C2176" s="87" t="s">
        <v>346</v>
      </c>
      <c r="D2176" s="88">
        <v>13.6</v>
      </c>
    </row>
    <row r="2177" spans="1:4" x14ac:dyDescent="0.2">
      <c r="A2177" s="86">
        <v>1917558</v>
      </c>
      <c r="B2177" s="87" t="s">
        <v>2328</v>
      </c>
      <c r="C2177" s="87" t="s">
        <v>346</v>
      </c>
      <c r="D2177" s="88">
        <v>14.45</v>
      </c>
    </row>
    <row r="2178" spans="1:4" x14ac:dyDescent="0.2">
      <c r="A2178" s="86">
        <v>1917559</v>
      </c>
      <c r="B2178" s="87" t="s">
        <v>2329</v>
      </c>
      <c r="C2178" s="87" t="s">
        <v>346</v>
      </c>
      <c r="D2178" s="88">
        <v>15.85</v>
      </c>
    </row>
    <row r="2179" spans="1:4" x14ac:dyDescent="0.2">
      <c r="A2179" s="86">
        <v>1917560</v>
      </c>
      <c r="B2179" s="87" t="s">
        <v>2330</v>
      </c>
      <c r="C2179" s="87" t="s">
        <v>346</v>
      </c>
      <c r="D2179" s="88">
        <v>17.649999999999999</v>
      </c>
    </row>
    <row r="2180" spans="1:4" x14ac:dyDescent="0.2">
      <c r="A2180" s="86">
        <v>1917561</v>
      </c>
      <c r="B2180" s="87" t="s">
        <v>2331</v>
      </c>
      <c r="C2180" s="87" t="s">
        <v>346</v>
      </c>
      <c r="D2180" s="88">
        <v>19.39</v>
      </c>
    </row>
    <row r="2181" spans="1:4" x14ac:dyDescent="0.2">
      <c r="A2181" s="86">
        <v>1917562</v>
      </c>
      <c r="B2181" s="87" t="s">
        <v>2332</v>
      </c>
      <c r="C2181" s="87" t="s">
        <v>346</v>
      </c>
      <c r="D2181" s="88">
        <v>21.38</v>
      </c>
    </row>
    <row r="2182" spans="1:4" x14ac:dyDescent="0.2">
      <c r="A2182" s="86">
        <v>1917563</v>
      </c>
      <c r="B2182" s="87" t="s">
        <v>2333</v>
      </c>
      <c r="C2182" s="87" t="s">
        <v>346</v>
      </c>
      <c r="D2182" s="88">
        <v>23.21</v>
      </c>
    </row>
    <row r="2183" spans="1:4" x14ac:dyDescent="0.2">
      <c r="A2183" s="86">
        <v>1917564</v>
      </c>
      <c r="B2183" s="87" t="s">
        <v>2334</v>
      </c>
      <c r="C2183" s="87" t="s">
        <v>346</v>
      </c>
      <c r="D2183" s="88">
        <v>25.18</v>
      </c>
    </row>
    <row r="2184" spans="1:4" x14ac:dyDescent="0.2">
      <c r="A2184" s="86">
        <v>1917565</v>
      </c>
      <c r="B2184" s="87" t="s">
        <v>2335</v>
      </c>
      <c r="C2184" s="87" t="s">
        <v>346</v>
      </c>
      <c r="D2184" s="88">
        <v>27.84</v>
      </c>
    </row>
    <row r="2185" spans="1:4" x14ac:dyDescent="0.2">
      <c r="A2185" s="86">
        <v>1917538</v>
      </c>
      <c r="B2185" s="87" t="s">
        <v>2336</v>
      </c>
      <c r="C2185" s="87" t="s">
        <v>346</v>
      </c>
      <c r="D2185" s="88">
        <v>4.34</v>
      </c>
    </row>
    <row r="2186" spans="1:4" x14ac:dyDescent="0.2">
      <c r="A2186" s="86">
        <v>1917566</v>
      </c>
      <c r="B2186" s="87" t="s">
        <v>2337</v>
      </c>
      <c r="C2186" s="87" t="s">
        <v>346</v>
      </c>
      <c r="D2186" s="88">
        <v>30.49</v>
      </c>
    </row>
    <row r="2187" spans="1:4" x14ac:dyDescent="0.2">
      <c r="A2187" s="86">
        <v>1917567</v>
      </c>
      <c r="B2187" s="87" t="s">
        <v>2338</v>
      </c>
      <c r="C2187" s="87" t="s">
        <v>346</v>
      </c>
      <c r="D2187" s="88">
        <v>33.28</v>
      </c>
    </row>
    <row r="2188" spans="1:4" x14ac:dyDescent="0.2">
      <c r="A2188" s="86">
        <v>1917568</v>
      </c>
      <c r="B2188" s="87" t="s">
        <v>2339</v>
      </c>
      <c r="C2188" s="87" t="s">
        <v>346</v>
      </c>
      <c r="D2188" s="88">
        <v>35.99</v>
      </c>
    </row>
    <row r="2189" spans="1:4" x14ac:dyDescent="0.2">
      <c r="A2189" s="86">
        <v>1917569</v>
      </c>
      <c r="B2189" s="87" t="s">
        <v>2340</v>
      </c>
      <c r="C2189" s="87" t="s">
        <v>346</v>
      </c>
      <c r="D2189" s="88">
        <v>39.340000000000003</v>
      </c>
    </row>
    <row r="2190" spans="1:4" x14ac:dyDescent="0.2">
      <c r="A2190" s="86">
        <v>1917570</v>
      </c>
      <c r="B2190" s="87" t="s">
        <v>2341</v>
      </c>
      <c r="C2190" s="87" t="s">
        <v>346</v>
      </c>
      <c r="D2190" s="88">
        <v>42.41</v>
      </c>
    </row>
    <row r="2191" spans="1:4" x14ac:dyDescent="0.2">
      <c r="A2191" s="86">
        <v>1917571</v>
      </c>
      <c r="B2191" s="87" t="s">
        <v>2342</v>
      </c>
      <c r="C2191" s="87" t="s">
        <v>346</v>
      </c>
      <c r="D2191" s="88">
        <v>46.04</v>
      </c>
    </row>
    <row r="2192" spans="1:4" x14ac:dyDescent="0.2">
      <c r="A2192" s="86">
        <v>1917572</v>
      </c>
      <c r="B2192" s="87" t="s">
        <v>2343</v>
      </c>
      <c r="C2192" s="87" t="s">
        <v>346</v>
      </c>
      <c r="D2192" s="88">
        <v>50.09</v>
      </c>
    </row>
    <row r="2193" spans="1:4" x14ac:dyDescent="0.2">
      <c r="A2193" s="86">
        <v>1917573</v>
      </c>
      <c r="B2193" s="87" t="s">
        <v>2344</v>
      </c>
      <c r="C2193" s="87" t="s">
        <v>346</v>
      </c>
      <c r="D2193" s="88">
        <v>54.49</v>
      </c>
    </row>
    <row r="2194" spans="1:4" x14ac:dyDescent="0.2">
      <c r="A2194" s="86">
        <v>1917574</v>
      </c>
      <c r="B2194" s="87" t="s">
        <v>2345</v>
      </c>
      <c r="C2194" s="87" t="s">
        <v>346</v>
      </c>
      <c r="D2194" s="88">
        <v>58.57</v>
      </c>
    </row>
    <row r="2195" spans="1:4" x14ac:dyDescent="0.2">
      <c r="A2195" s="86">
        <v>1917539</v>
      </c>
      <c r="B2195" s="87" t="s">
        <v>2346</v>
      </c>
      <c r="C2195" s="87" t="s">
        <v>346</v>
      </c>
      <c r="D2195" s="88">
        <v>4.63</v>
      </c>
    </row>
    <row r="2196" spans="1:4" x14ac:dyDescent="0.2">
      <c r="A2196" s="86">
        <v>1917540</v>
      </c>
      <c r="B2196" s="87" t="s">
        <v>2347</v>
      </c>
      <c r="C2196" s="87" t="s">
        <v>346</v>
      </c>
      <c r="D2196" s="88">
        <v>5</v>
      </c>
    </row>
    <row r="2197" spans="1:4" x14ac:dyDescent="0.2">
      <c r="A2197" s="86">
        <v>1917738</v>
      </c>
      <c r="B2197" s="87" t="s">
        <v>2348</v>
      </c>
      <c r="C2197" s="87" t="s">
        <v>346</v>
      </c>
      <c r="D2197" s="88">
        <v>4.2699999999999996</v>
      </c>
    </row>
    <row r="2198" spans="1:4" x14ac:dyDescent="0.2">
      <c r="A2198" s="86">
        <v>1917238</v>
      </c>
      <c r="B2198" s="87" t="s">
        <v>2349</v>
      </c>
      <c r="C2198" s="87" t="s">
        <v>346</v>
      </c>
      <c r="D2198" s="88">
        <v>6.74</v>
      </c>
    </row>
    <row r="2199" spans="1:4" x14ac:dyDescent="0.2">
      <c r="A2199" s="86">
        <v>1917239</v>
      </c>
      <c r="B2199" s="87" t="s">
        <v>2350</v>
      </c>
      <c r="C2199" s="87" t="s">
        <v>346</v>
      </c>
      <c r="D2199" s="88">
        <v>7.4</v>
      </c>
    </row>
    <row r="2200" spans="1:4" x14ac:dyDescent="0.2">
      <c r="A2200" s="86">
        <v>1917240</v>
      </c>
      <c r="B2200" s="87" t="s">
        <v>2351</v>
      </c>
      <c r="C2200" s="87" t="s">
        <v>346</v>
      </c>
      <c r="D2200" s="88">
        <v>7.92</v>
      </c>
    </row>
    <row r="2201" spans="1:4" x14ac:dyDescent="0.2">
      <c r="A2201" s="86">
        <v>1917241</v>
      </c>
      <c r="B2201" s="87" t="s">
        <v>2352</v>
      </c>
      <c r="C2201" s="87" t="s">
        <v>346</v>
      </c>
      <c r="D2201" s="88">
        <v>8.4</v>
      </c>
    </row>
    <row r="2202" spans="1:4" x14ac:dyDescent="0.2">
      <c r="A2202" s="86">
        <v>1917242</v>
      </c>
      <c r="B2202" s="87" t="s">
        <v>2353</v>
      </c>
      <c r="C2202" s="87" t="s">
        <v>346</v>
      </c>
      <c r="D2202" s="88">
        <v>8.86</v>
      </c>
    </row>
    <row r="2203" spans="1:4" x14ac:dyDescent="0.2">
      <c r="A2203" s="86">
        <v>1917243</v>
      </c>
      <c r="B2203" s="87" t="s">
        <v>2354</v>
      </c>
      <c r="C2203" s="87" t="s">
        <v>346</v>
      </c>
      <c r="D2203" s="88">
        <v>9.3000000000000007</v>
      </c>
    </row>
    <row r="2204" spans="1:4" x14ac:dyDescent="0.2">
      <c r="A2204" s="86">
        <v>1917244</v>
      </c>
      <c r="B2204" s="87" t="s">
        <v>2355</v>
      </c>
      <c r="C2204" s="87" t="s">
        <v>346</v>
      </c>
      <c r="D2204" s="88">
        <v>9.93</v>
      </c>
    </row>
    <row r="2205" spans="1:4" x14ac:dyDescent="0.2">
      <c r="A2205" s="86">
        <v>1917245</v>
      </c>
      <c r="B2205" s="87" t="s">
        <v>2356</v>
      </c>
      <c r="C2205" s="87" t="s">
        <v>346</v>
      </c>
      <c r="D2205" s="88">
        <v>10.46</v>
      </c>
    </row>
    <row r="2206" spans="1:4" x14ac:dyDescent="0.2">
      <c r="A2206" s="86">
        <v>1917246</v>
      </c>
      <c r="B2206" s="87" t="s">
        <v>2357</v>
      </c>
      <c r="C2206" s="87" t="s">
        <v>346</v>
      </c>
      <c r="D2206" s="88">
        <v>11.02</v>
      </c>
    </row>
    <row r="2207" spans="1:4" x14ac:dyDescent="0.2">
      <c r="A2207" s="86">
        <v>1917247</v>
      </c>
      <c r="B2207" s="87" t="s">
        <v>2358</v>
      </c>
      <c r="C2207" s="87" t="s">
        <v>346</v>
      </c>
      <c r="D2207" s="88">
        <v>11.95</v>
      </c>
    </row>
    <row r="2208" spans="1:4" x14ac:dyDescent="0.2">
      <c r="A2208" s="86">
        <v>1917248</v>
      </c>
      <c r="B2208" s="87" t="s">
        <v>2359</v>
      </c>
      <c r="C2208" s="87" t="s">
        <v>346</v>
      </c>
      <c r="D2208" s="88">
        <v>13.69</v>
      </c>
    </row>
    <row r="2209" spans="1:4" x14ac:dyDescent="0.2">
      <c r="A2209" s="86">
        <v>1917249</v>
      </c>
      <c r="B2209" s="87" t="s">
        <v>2360</v>
      </c>
      <c r="C2209" s="87" t="s">
        <v>346</v>
      </c>
      <c r="D2209" s="88">
        <v>16.420000000000002</v>
      </c>
    </row>
    <row r="2210" spans="1:4" x14ac:dyDescent="0.2">
      <c r="A2210" s="86">
        <v>1917235</v>
      </c>
      <c r="B2210" s="87" t="s">
        <v>2361</v>
      </c>
      <c r="C2210" s="87" t="s">
        <v>346</v>
      </c>
      <c r="D2210" s="88">
        <v>5.33</v>
      </c>
    </row>
    <row r="2211" spans="1:4" x14ac:dyDescent="0.2">
      <c r="A2211" s="86">
        <v>1917236</v>
      </c>
      <c r="B2211" s="87" t="s">
        <v>2362</v>
      </c>
      <c r="C2211" s="87" t="s">
        <v>346</v>
      </c>
      <c r="D2211" s="88">
        <v>5.71</v>
      </c>
    </row>
    <row r="2212" spans="1:4" x14ac:dyDescent="0.2">
      <c r="A2212" s="86">
        <v>1917237</v>
      </c>
      <c r="B2212" s="87" t="s">
        <v>2363</v>
      </c>
      <c r="C2212" s="87" t="s">
        <v>346</v>
      </c>
      <c r="D2212" s="88">
        <v>6.16</v>
      </c>
    </row>
    <row r="2213" spans="1:4" x14ac:dyDescent="0.2">
      <c r="A2213" s="86">
        <v>1917725</v>
      </c>
      <c r="B2213" s="87" t="s">
        <v>2364</v>
      </c>
      <c r="C2213" s="87" t="s">
        <v>346</v>
      </c>
      <c r="D2213" s="88">
        <v>5.19</v>
      </c>
    </row>
    <row r="2214" spans="1:4" x14ac:dyDescent="0.2">
      <c r="A2214" s="86">
        <v>1917311</v>
      </c>
      <c r="B2214" s="87" t="s">
        <v>2365</v>
      </c>
      <c r="C2214" s="87" t="s">
        <v>346</v>
      </c>
      <c r="D2214" s="88">
        <v>5.33</v>
      </c>
    </row>
    <row r="2215" spans="1:4" x14ac:dyDescent="0.2">
      <c r="A2215" s="86">
        <v>1917312</v>
      </c>
      <c r="B2215" s="87" t="s">
        <v>2366</v>
      </c>
      <c r="C2215" s="87" t="s">
        <v>346</v>
      </c>
      <c r="D2215" s="88">
        <v>6.05</v>
      </c>
    </row>
    <row r="2216" spans="1:4" x14ac:dyDescent="0.2">
      <c r="A2216" s="86">
        <v>1917313</v>
      </c>
      <c r="B2216" s="87" t="s">
        <v>2367</v>
      </c>
      <c r="C2216" s="87" t="s">
        <v>346</v>
      </c>
      <c r="D2216" s="88">
        <v>6.51</v>
      </c>
    </row>
    <row r="2217" spans="1:4" x14ac:dyDescent="0.2">
      <c r="A2217" s="86">
        <v>1917314</v>
      </c>
      <c r="B2217" s="87" t="s">
        <v>2368</v>
      </c>
      <c r="C2217" s="87" t="s">
        <v>346</v>
      </c>
      <c r="D2217" s="88">
        <v>6.94</v>
      </c>
    </row>
    <row r="2218" spans="1:4" x14ac:dyDescent="0.2">
      <c r="A2218" s="86">
        <v>1917315</v>
      </c>
      <c r="B2218" s="87" t="s">
        <v>2369</v>
      </c>
      <c r="C2218" s="87" t="s">
        <v>346</v>
      </c>
      <c r="D2218" s="88">
        <v>7.47</v>
      </c>
    </row>
    <row r="2219" spans="1:4" x14ac:dyDescent="0.2">
      <c r="A2219" s="86">
        <v>1917316</v>
      </c>
      <c r="B2219" s="87" t="s">
        <v>2370</v>
      </c>
      <c r="C2219" s="87" t="s">
        <v>346</v>
      </c>
      <c r="D2219" s="88">
        <v>7.99</v>
      </c>
    </row>
    <row r="2220" spans="1:4" x14ac:dyDescent="0.2">
      <c r="A2220" s="86">
        <v>1917317</v>
      </c>
      <c r="B2220" s="87" t="s">
        <v>2371</v>
      </c>
      <c r="C2220" s="87" t="s">
        <v>346</v>
      </c>
      <c r="D2220" s="88">
        <v>8.82</v>
      </c>
    </row>
    <row r="2221" spans="1:4" x14ac:dyDescent="0.2">
      <c r="A2221" s="86">
        <v>1917318</v>
      </c>
      <c r="B2221" s="87" t="s">
        <v>2372</v>
      </c>
      <c r="C2221" s="87" t="s">
        <v>346</v>
      </c>
      <c r="D2221" s="88">
        <v>9.5399999999999991</v>
      </c>
    </row>
    <row r="2222" spans="1:4" x14ac:dyDescent="0.2">
      <c r="A2222" s="86">
        <v>1917319</v>
      </c>
      <c r="B2222" s="87" t="s">
        <v>2373</v>
      </c>
      <c r="C2222" s="87" t="s">
        <v>346</v>
      </c>
      <c r="D2222" s="88">
        <v>10.199999999999999</v>
      </c>
    </row>
    <row r="2223" spans="1:4" x14ac:dyDescent="0.2">
      <c r="A2223" s="86">
        <v>1917320</v>
      </c>
      <c r="B2223" s="87" t="s">
        <v>2374</v>
      </c>
      <c r="C2223" s="87" t="s">
        <v>346</v>
      </c>
      <c r="D2223" s="88">
        <v>10.93</v>
      </c>
    </row>
    <row r="2224" spans="1:4" x14ac:dyDescent="0.2">
      <c r="A2224" s="86">
        <v>1917321</v>
      </c>
      <c r="B2224" s="87" t="s">
        <v>2375</v>
      </c>
      <c r="C2224" s="87" t="s">
        <v>346</v>
      </c>
      <c r="D2224" s="88">
        <v>13.35</v>
      </c>
    </row>
    <row r="2225" spans="1:4" x14ac:dyDescent="0.2">
      <c r="A2225" s="86">
        <v>1917322</v>
      </c>
      <c r="B2225" s="87" t="s">
        <v>2376</v>
      </c>
      <c r="C2225" s="87" t="s">
        <v>346</v>
      </c>
      <c r="D2225" s="88">
        <v>15.43</v>
      </c>
    </row>
    <row r="2226" spans="1:4" x14ac:dyDescent="0.2">
      <c r="A2226" s="86">
        <v>1917323</v>
      </c>
      <c r="B2226" s="87" t="s">
        <v>2377</v>
      </c>
      <c r="C2226" s="87" t="s">
        <v>346</v>
      </c>
      <c r="D2226" s="88">
        <v>18.11</v>
      </c>
    </row>
    <row r="2227" spans="1:4" x14ac:dyDescent="0.2">
      <c r="A2227" s="86">
        <v>1917324</v>
      </c>
      <c r="B2227" s="87" t="s">
        <v>2378</v>
      </c>
      <c r="C2227" s="87" t="s">
        <v>346</v>
      </c>
      <c r="D2227" s="88">
        <v>20.94</v>
      </c>
    </row>
    <row r="2228" spans="1:4" x14ac:dyDescent="0.2">
      <c r="A2228" s="86">
        <v>1917325</v>
      </c>
      <c r="B2228" s="87" t="s">
        <v>2379</v>
      </c>
      <c r="C2228" s="87" t="s">
        <v>346</v>
      </c>
      <c r="D2228" s="88">
        <v>24.28</v>
      </c>
    </row>
    <row r="2229" spans="1:4" x14ac:dyDescent="0.2">
      <c r="A2229" s="86">
        <v>1917326</v>
      </c>
      <c r="B2229" s="87" t="s">
        <v>2380</v>
      </c>
      <c r="C2229" s="87" t="s">
        <v>346</v>
      </c>
      <c r="D2229" s="88">
        <v>28.84</v>
      </c>
    </row>
    <row r="2230" spans="1:4" x14ac:dyDescent="0.2">
      <c r="A2230" s="86">
        <v>1917327</v>
      </c>
      <c r="B2230" s="87" t="s">
        <v>2381</v>
      </c>
      <c r="C2230" s="87" t="s">
        <v>346</v>
      </c>
      <c r="D2230" s="88">
        <v>33.450000000000003</v>
      </c>
    </row>
    <row r="2231" spans="1:4" x14ac:dyDescent="0.2">
      <c r="A2231" s="86">
        <v>1917328</v>
      </c>
      <c r="B2231" s="87" t="s">
        <v>2382</v>
      </c>
      <c r="C2231" s="87" t="s">
        <v>346</v>
      </c>
      <c r="D2231" s="88">
        <v>38.75</v>
      </c>
    </row>
    <row r="2232" spans="1:4" x14ac:dyDescent="0.2">
      <c r="A2232" s="86">
        <v>1917329</v>
      </c>
      <c r="B2232" s="87" t="s">
        <v>2383</v>
      </c>
      <c r="C2232" s="87" t="s">
        <v>346</v>
      </c>
      <c r="D2232" s="88">
        <v>42.4</v>
      </c>
    </row>
    <row r="2233" spans="1:4" x14ac:dyDescent="0.2">
      <c r="A2233" s="86">
        <v>1917330</v>
      </c>
      <c r="B2233" s="87" t="s">
        <v>2384</v>
      </c>
      <c r="C2233" s="87" t="s">
        <v>346</v>
      </c>
      <c r="D2233" s="88">
        <v>46.92</v>
      </c>
    </row>
    <row r="2234" spans="1:4" x14ac:dyDescent="0.2">
      <c r="A2234" s="86">
        <v>1917308</v>
      </c>
      <c r="B2234" s="87" t="s">
        <v>2385</v>
      </c>
      <c r="C2234" s="87" t="s">
        <v>346</v>
      </c>
      <c r="D2234" s="88">
        <v>4.33</v>
      </c>
    </row>
    <row r="2235" spans="1:4" x14ac:dyDescent="0.2">
      <c r="A2235" s="86">
        <v>1917309</v>
      </c>
      <c r="B2235" s="87" t="s">
        <v>2386</v>
      </c>
      <c r="C2235" s="87" t="s">
        <v>346</v>
      </c>
      <c r="D2235" s="88">
        <v>4.62</v>
      </c>
    </row>
    <row r="2236" spans="1:4" x14ac:dyDescent="0.2">
      <c r="A2236" s="86">
        <v>1917310</v>
      </c>
      <c r="B2236" s="87" t="s">
        <v>2387</v>
      </c>
      <c r="C2236" s="87" t="s">
        <v>346</v>
      </c>
      <c r="D2236" s="88">
        <v>4.93</v>
      </c>
    </row>
    <row r="2237" spans="1:4" x14ac:dyDescent="0.2">
      <c r="A2237" s="86">
        <v>1917730</v>
      </c>
      <c r="B2237" s="87" t="s">
        <v>2388</v>
      </c>
      <c r="C2237" s="87" t="s">
        <v>346</v>
      </c>
      <c r="D2237" s="88">
        <v>4.28</v>
      </c>
    </row>
    <row r="2238" spans="1:4" x14ac:dyDescent="0.2">
      <c r="A2238" s="86">
        <v>1917415</v>
      </c>
      <c r="B2238" s="87" t="s">
        <v>2389</v>
      </c>
      <c r="C2238" s="87" t="s">
        <v>346</v>
      </c>
      <c r="D2238" s="88">
        <v>5.28</v>
      </c>
    </row>
    <row r="2239" spans="1:4" x14ac:dyDescent="0.2">
      <c r="A2239" s="86">
        <v>1917416</v>
      </c>
      <c r="B2239" s="87" t="s">
        <v>2390</v>
      </c>
      <c r="C2239" s="87" t="s">
        <v>346</v>
      </c>
      <c r="D2239" s="88">
        <v>5.95</v>
      </c>
    </row>
    <row r="2240" spans="1:4" x14ac:dyDescent="0.2">
      <c r="A2240" s="86">
        <v>1917417</v>
      </c>
      <c r="B2240" s="87" t="s">
        <v>2391</v>
      </c>
      <c r="C2240" s="87" t="s">
        <v>346</v>
      </c>
      <c r="D2240" s="88">
        <v>6.39</v>
      </c>
    </row>
    <row r="2241" spans="1:4" x14ac:dyDescent="0.2">
      <c r="A2241" s="86">
        <v>1917418</v>
      </c>
      <c r="B2241" s="87" t="s">
        <v>2392</v>
      </c>
      <c r="C2241" s="87" t="s">
        <v>346</v>
      </c>
      <c r="D2241" s="88">
        <v>6.8</v>
      </c>
    </row>
    <row r="2242" spans="1:4" x14ac:dyDescent="0.2">
      <c r="A2242" s="86">
        <v>1917419</v>
      </c>
      <c r="B2242" s="87" t="s">
        <v>2393</v>
      </c>
      <c r="C2242" s="87" t="s">
        <v>346</v>
      </c>
      <c r="D2242" s="88">
        <v>7.16</v>
      </c>
    </row>
    <row r="2243" spans="1:4" x14ac:dyDescent="0.2">
      <c r="A2243" s="86">
        <v>1917420</v>
      </c>
      <c r="B2243" s="87" t="s">
        <v>2394</v>
      </c>
      <c r="C2243" s="87" t="s">
        <v>346</v>
      </c>
      <c r="D2243" s="88">
        <v>7.59</v>
      </c>
    </row>
    <row r="2244" spans="1:4" x14ac:dyDescent="0.2">
      <c r="A2244" s="86">
        <v>1917421</v>
      </c>
      <c r="B2244" s="87" t="s">
        <v>2395</v>
      </c>
      <c r="C2244" s="87" t="s">
        <v>346</v>
      </c>
      <c r="D2244" s="88">
        <v>8.3000000000000007</v>
      </c>
    </row>
    <row r="2245" spans="1:4" x14ac:dyDescent="0.2">
      <c r="A2245" s="86">
        <v>1917422</v>
      </c>
      <c r="B2245" s="87" t="s">
        <v>2396</v>
      </c>
      <c r="C2245" s="87" t="s">
        <v>346</v>
      </c>
      <c r="D2245" s="88">
        <v>8.7100000000000009</v>
      </c>
    </row>
    <row r="2246" spans="1:4" x14ac:dyDescent="0.2">
      <c r="A2246" s="86">
        <v>1917423</v>
      </c>
      <c r="B2246" s="87" t="s">
        <v>2397</v>
      </c>
      <c r="C2246" s="87" t="s">
        <v>346</v>
      </c>
      <c r="D2246" s="88">
        <v>9.14</v>
      </c>
    </row>
    <row r="2247" spans="1:4" x14ac:dyDescent="0.2">
      <c r="A2247" s="86">
        <v>1917424</v>
      </c>
      <c r="B2247" s="87" t="s">
        <v>2398</v>
      </c>
      <c r="C2247" s="87" t="s">
        <v>346</v>
      </c>
      <c r="D2247" s="88">
        <v>9.57</v>
      </c>
    </row>
    <row r="2248" spans="1:4" x14ac:dyDescent="0.2">
      <c r="A2248" s="86">
        <v>1917425</v>
      </c>
      <c r="B2248" s="87" t="s">
        <v>2399</v>
      </c>
      <c r="C2248" s="87" t="s">
        <v>346</v>
      </c>
      <c r="D2248" s="88">
        <v>10.43</v>
      </c>
    </row>
    <row r="2249" spans="1:4" x14ac:dyDescent="0.2">
      <c r="A2249" s="86">
        <v>1917426</v>
      </c>
      <c r="B2249" s="87" t="s">
        <v>2400</v>
      </c>
      <c r="C2249" s="87" t="s">
        <v>346</v>
      </c>
      <c r="D2249" s="88">
        <v>11.31</v>
      </c>
    </row>
    <row r="2250" spans="1:4" x14ac:dyDescent="0.2">
      <c r="A2250" s="86">
        <v>1917427</v>
      </c>
      <c r="B2250" s="87" t="s">
        <v>2401</v>
      </c>
      <c r="C2250" s="87" t="s">
        <v>346</v>
      </c>
      <c r="D2250" s="88">
        <v>12.87</v>
      </c>
    </row>
    <row r="2251" spans="1:4" x14ac:dyDescent="0.2">
      <c r="A2251" s="86">
        <v>1917428</v>
      </c>
      <c r="B2251" s="87" t="s">
        <v>2402</v>
      </c>
      <c r="C2251" s="87" t="s">
        <v>346</v>
      </c>
      <c r="D2251" s="88">
        <v>14.69</v>
      </c>
    </row>
    <row r="2252" spans="1:4" x14ac:dyDescent="0.2">
      <c r="A2252" s="86">
        <v>1917429</v>
      </c>
      <c r="B2252" s="87" t="s">
        <v>2403</v>
      </c>
      <c r="C2252" s="87" t="s">
        <v>346</v>
      </c>
      <c r="D2252" s="88">
        <v>16.600000000000001</v>
      </c>
    </row>
    <row r="2253" spans="1:4" x14ac:dyDescent="0.2">
      <c r="A2253" s="86">
        <v>1917430</v>
      </c>
      <c r="B2253" s="87" t="s">
        <v>2404</v>
      </c>
      <c r="C2253" s="87" t="s">
        <v>346</v>
      </c>
      <c r="D2253" s="88">
        <v>19.170000000000002</v>
      </c>
    </row>
    <row r="2254" spans="1:4" x14ac:dyDescent="0.2">
      <c r="A2254" s="86">
        <v>1917431</v>
      </c>
      <c r="B2254" s="87" t="s">
        <v>2405</v>
      </c>
      <c r="C2254" s="87" t="s">
        <v>346</v>
      </c>
      <c r="D2254" s="88">
        <v>21.41</v>
      </c>
    </row>
    <row r="2255" spans="1:4" x14ac:dyDescent="0.2">
      <c r="A2255" s="86">
        <v>1917432</v>
      </c>
      <c r="B2255" s="87" t="s">
        <v>2406</v>
      </c>
      <c r="C2255" s="87" t="s">
        <v>346</v>
      </c>
      <c r="D2255" s="88">
        <v>24.3</v>
      </c>
    </row>
    <row r="2256" spans="1:4" x14ac:dyDescent="0.2">
      <c r="A2256" s="86">
        <v>1917433</v>
      </c>
      <c r="B2256" s="87" t="s">
        <v>2407</v>
      </c>
      <c r="C2256" s="87" t="s">
        <v>346</v>
      </c>
      <c r="D2256" s="88">
        <v>27.28</v>
      </c>
    </row>
    <row r="2257" spans="1:4" x14ac:dyDescent="0.2">
      <c r="A2257" s="86">
        <v>1917434</v>
      </c>
      <c r="B2257" s="87" t="s">
        <v>2408</v>
      </c>
      <c r="C2257" s="87" t="s">
        <v>346</v>
      </c>
      <c r="D2257" s="88">
        <v>30.84</v>
      </c>
    </row>
    <row r="2258" spans="1:4" x14ac:dyDescent="0.2">
      <c r="A2258" s="86">
        <v>1917435</v>
      </c>
      <c r="B2258" s="87" t="s">
        <v>2409</v>
      </c>
      <c r="C2258" s="87" t="s">
        <v>346</v>
      </c>
      <c r="D2258" s="88">
        <v>35.06</v>
      </c>
    </row>
    <row r="2259" spans="1:4" x14ac:dyDescent="0.2">
      <c r="A2259" s="86">
        <v>1917436</v>
      </c>
      <c r="B2259" s="87" t="s">
        <v>2410</v>
      </c>
      <c r="C2259" s="87" t="s">
        <v>346</v>
      </c>
      <c r="D2259" s="88">
        <v>38.89</v>
      </c>
    </row>
    <row r="2260" spans="1:4" x14ac:dyDescent="0.2">
      <c r="A2260" s="86">
        <v>1917437</v>
      </c>
      <c r="B2260" s="87" t="s">
        <v>2411</v>
      </c>
      <c r="C2260" s="87" t="s">
        <v>346</v>
      </c>
      <c r="D2260" s="88">
        <v>43.8</v>
      </c>
    </row>
    <row r="2261" spans="1:4" x14ac:dyDescent="0.2">
      <c r="A2261" s="86">
        <v>1917438</v>
      </c>
      <c r="B2261" s="87" t="s">
        <v>2412</v>
      </c>
      <c r="C2261" s="87" t="s">
        <v>346</v>
      </c>
      <c r="D2261" s="88">
        <v>47.24</v>
      </c>
    </row>
    <row r="2262" spans="1:4" x14ac:dyDescent="0.2">
      <c r="A2262" s="86">
        <v>1917439</v>
      </c>
      <c r="B2262" s="87" t="s">
        <v>2413</v>
      </c>
      <c r="C2262" s="87" t="s">
        <v>346</v>
      </c>
      <c r="D2262" s="88">
        <v>50.33</v>
      </c>
    </row>
    <row r="2263" spans="1:4" x14ac:dyDescent="0.2">
      <c r="A2263" s="86">
        <v>1917412</v>
      </c>
      <c r="B2263" s="87" t="s">
        <v>2414</v>
      </c>
      <c r="C2263" s="87" t="s">
        <v>346</v>
      </c>
      <c r="D2263" s="88">
        <v>3.95</v>
      </c>
    </row>
    <row r="2264" spans="1:4" x14ac:dyDescent="0.2">
      <c r="A2264" s="86">
        <v>1917413</v>
      </c>
      <c r="B2264" s="87" t="s">
        <v>2415</v>
      </c>
      <c r="C2264" s="87" t="s">
        <v>346</v>
      </c>
      <c r="D2264" s="88">
        <v>4.43</v>
      </c>
    </row>
    <row r="2265" spans="1:4" x14ac:dyDescent="0.2">
      <c r="A2265" s="86">
        <v>1917414</v>
      </c>
      <c r="B2265" s="87" t="s">
        <v>2416</v>
      </c>
      <c r="C2265" s="87" t="s">
        <v>346</v>
      </c>
      <c r="D2265" s="88">
        <v>4.91</v>
      </c>
    </row>
    <row r="2266" spans="1:4" x14ac:dyDescent="0.2">
      <c r="A2266" s="86">
        <v>1917733</v>
      </c>
      <c r="B2266" s="87" t="s">
        <v>2417</v>
      </c>
      <c r="C2266" s="87" t="s">
        <v>346</v>
      </c>
      <c r="D2266" s="88">
        <v>3.69</v>
      </c>
    </row>
    <row r="2267" spans="1:4" x14ac:dyDescent="0.2">
      <c r="A2267" s="86">
        <v>1917049</v>
      </c>
      <c r="B2267" s="87" t="s">
        <v>2418</v>
      </c>
      <c r="C2267" s="87" t="s">
        <v>346</v>
      </c>
      <c r="D2267" s="88">
        <v>11.39</v>
      </c>
    </row>
    <row r="2268" spans="1:4" x14ac:dyDescent="0.2">
      <c r="A2268" s="86">
        <v>1917050</v>
      </c>
      <c r="B2268" s="87" t="s">
        <v>2419</v>
      </c>
      <c r="C2268" s="87" t="s">
        <v>346</v>
      </c>
      <c r="D2268" s="88">
        <v>11.59</v>
      </c>
    </row>
    <row r="2269" spans="1:4" x14ac:dyDescent="0.2">
      <c r="A2269" s="86">
        <v>1917051</v>
      </c>
      <c r="B2269" s="87" t="s">
        <v>2420</v>
      </c>
      <c r="C2269" s="87" t="s">
        <v>346</v>
      </c>
      <c r="D2269" s="88">
        <v>11.81</v>
      </c>
    </row>
    <row r="2270" spans="1:4" x14ac:dyDescent="0.2">
      <c r="A2270" s="86">
        <v>1917052</v>
      </c>
      <c r="B2270" s="87" t="s">
        <v>2421</v>
      </c>
      <c r="C2270" s="87" t="s">
        <v>346</v>
      </c>
      <c r="D2270" s="88">
        <v>12.03</v>
      </c>
    </row>
    <row r="2271" spans="1:4" x14ac:dyDescent="0.2">
      <c r="A2271" s="86">
        <v>1917053</v>
      </c>
      <c r="B2271" s="87" t="s">
        <v>2422</v>
      </c>
      <c r="C2271" s="87" t="s">
        <v>346</v>
      </c>
      <c r="D2271" s="88">
        <v>12.27</v>
      </c>
    </row>
    <row r="2272" spans="1:4" x14ac:dyDescent="0.2">
      <c r="A2272" s="86">
        <v>1917054</v>
      </c>
      <c r="B2272" s="87" t="s">
        <v>2423</v>
      </c>
      <c r="C2272" s="87" t="s">
        <v>346</v>
      </c>
      <c r="D2272" s="88">
        <v>12.39</v>
      </c>
    </row>
    <row r="2273" spans="1:4" x14ac:dyDescent="0.2">
      <c r="A2273" s="86">
        <v>1901553</v>
      </c>
      <c r="B2273" s="87" t="s">
        <v>2424</v>
      </c>
      <c r="C2273" s="87" t="s">
        <v>346</v>
      </c>
      <c r="D2273" s="88">
        <v>7.62</v>
      </c>
    </row>
    <row r="2274" spans="1:4" x14ac:dyDescent="0.2">
      <c r="A2274" s="86">
        <v>1901554</v>
      </c>
      <c r="B2274" s="87" t="s">
        <v>2425</v>
      </c>
      <c r="C2274" s="87" t="s">
        <v>346</v>
      </c>
      <c r="D2274" s="88">
        <v>7.68</v>
      </c>
    </row>
    <row r="2275" spans="1:4" x14ac:dyDescent="0.2">
      <c r="A2275" s="86">
        <v>1901555</v>
      </c>
      <c r="B2275" s="87" t="s">
        <v>2426</v>
      </c>
      <c r="C2275" s="87" t="s">
        <v>346</v>
      </c>
      <c r="D2275" s="88">
        <v>7.74</v>
      </c>
    </row>
    <row r="2276" spans="1:4" x14ac:dyDescent="0.2">
      <c r="A2276" s="86">
        <v>1901556</v>
      </c>
      <c r="B2276" s="87" t="s">
        <v>2427</v>
      </c>
      <c r="C2276" s="87" t="s">
        <v>346</v>
      </c>
      <c r="D2276" s="88">
        <v>7.8</v>
      </c>
    </row>
    <row r="2277" spans="1:4" x14ac:dyDescent="0.2">
      <c r="A2277" s="86">
        <v>1901557</v>
      </c>
      <c r="B2277" s="87" t="s">
        <v>2428</v>
      </c>
      <c r="C2277" s="87" t="s">
        <v>346</v>
      </c>
      <c r="D2277" s="88">
        <v>7.87</v>
      </c>
    </row>
    <row r="2278" spans="1:4" x14ac:dyDescent="0.2">
      <c r="A2278" s="86">
        <v>1901558</v>
      </c>
      <c r="B2278" s="87" t="s">
        <v>2429</v>
      </c>
      <c r="C2278" s="87" t="s">
        <v>346</v>
      </c>
      <c r="D2278" s="88">
        <v>7.91</v>
      </c>
    </row>
    <row r="2279" spans="1:4" x14ac:dyDescent="0.2">
      <c r="A2279" s="86">
        <v>1901560</v>
      </c>
      <c r="B2279" s="87" t="s">
        <v>2430</v>
      </c>
      <c r="C2279" s="87" t="s">
        <v>346</v>
      </c>
      <c r="D2279" s="88">
        <v>10.08</v>
      </c>
    </row>
    <row r="2280" spans="1:4" x14ac:dyDescent="0.2">
      <c r="A2280" s="86">
        <v>1901561</v>
      </c>
      <c r="B2280" s="87" t="s">
        <v>2431</v>
      </c>
      <c r="C2280" s="87" t="s">
        <v>346</v>
      </c>
      <c r="D2280" s="88">
        <v>10.14</v>
      </c>
    </row>
    <row r="2281" spans="1:4" x14ac:dyDescent="0.2">
      <c r="A2281" s="86">
        <v>1901562</v>
      </c>
      <c r="B2281" s="87" t="s">
        <v>2432</v>
      </c>
      <c r="C2281" s="87" t="s">
        <v>346</v>
      </c>
      <c r="D2281" s="88">
        <v>10.199999999999999</v>
      </c>
    </row>
    <row r="2282" spans="1:4" x14ac:dyDescent="0.2">
      <c r="A2282" s="86">
        <v>1901563</v>
      </c>
      <c r="B2282" s="87" t="s">
        <v>2433</v>
      </c>
      <c r="C2282" s="87" t="s">
        <v>346</v>
      </c>
      <c r="D2282" s="88">
        <v>10.26</v>
      </c>
    </row>
    <row r="2283" spans="1:4" x14ac:dyDescent="0.2">
      <c r="A2283" s="86">
        <v>1901564</v>
      </c>
      <c r="B2283" s="87" t="s">
        <v>2434</v>
      </c>
      <c r="C2283" s="87" t="s">
        <v>346</v>
      </c>
      <c r="D2283" s="88">
        <v>10.33</v>
      </c>
    </row>
    <row r="2284" spans="1:4" x14ac:dyDescent="0.2">
      <c r="A2284" s="86">
        <v>1901559</v>
      </c>
      <c r="B2284" s="87" t="s">
        <v>2435</v>
      </c>
      <c r="C2284" s="87" t="s">
        <v>346</v>
      </c>
      <c r="D2284" s="88">
        <v>10.36</v>
      </c>
    </row>
    <row r="2285" spans="1:4" x14ac:dyDescent="0.2">
      <c r="A2285" s="86">
        <v>1917085</v>
      </c>
      <c r="B2285" s="87" t="s">
        <v>2436</v>
      </c>
      <c r="C2285" s="87" t="s">
        <v>346</v>
      </c>
      <c r="D2285" s="88">
        <v>8.0299999999999994</v>
      </c>
    </row>
    <row r="2286" spans="1:4" x14ac:dyDescent="0.2">
      <c r="A2286" s="86">
        <v>1917086</v>
      </c>
      <c r="B2286" s="87" t="s">
        <v>2437</v>
      </c>
      <c r="C2286" s="87" t="s">
        <v>346</v>
      </c>
      <c r="D2286" s="88">
        <v>8.16</v>
      </c>
    </row>
    <row r="2287" spans="1:4" x14ac:dyDescent="0.2">
      <c r="A2287" s="86">
        <v>1917087</v>
      </c>
      <c r="B2287" s="87" t="s">
        <v>2438</v>
      </c>
      <c r="C2287" s="87" t="s">
        <v>346</v>
      </c>
      <c r="D2287" s="88">
        <v>8.3000000000000007</v>
      </c>
    </row>
    <row r="2288" spans="1:4" x14ac:dyDescent="0.2">
      <c r="A2288" s="86">
        <v>1917088</v>
      </c>
      <c r="B2288" s="87" t="s">
        <v>2439</v>
      </c>
      <c r="C2288" s="87" t="s">
        <v>346</v>
      </c>
      <c r="D2288" s="88">
        <v>8.43</v>
      </c>
    </row>
    <row r="2289" spans="1:4" x14ac:dyDescent="0.2">
      <c r="A2289" s="86">
        <v>1917089</v>
      </c>
      <c r="B2289" s="87" t="s">
        <v>2440</v>
      </c>
      <c r="C2289" s="87" t="s">
        <v>346</v>
      </c>
      <c r="D2289" s="88">
        <v>8.58</v>
      </c>
    </row>
    <row r="2290" spans="1:4" x14ac:dyDescent="0.2">
      <c r="A2290" s="86">
        <v>1917090</v>
      </c>
      <c r="B2290" s="87" t="s">
        <v>2441</v>
      </c>
      <c r="C2290" s="87" t="s">
        <v>346</v>
      </c>
      <c r="D2290" s="88">
        <v>8.66</v>
      </c>
    </row>
    <row r="2291" spans="1:4" x14ac:dyDescent="0.2">
      <c r="A2291" s="86">
        <v>1901566</v>
      </c>
      <c r="B2291" s="87" t="s">
        <v>2442</v>
      </c>
      <c r="C2291" s="87" t="s">
        <v>346</v>
      </c>
      <c r="D2291" s="88">
        <v>12.61</v>
      </c>
    </row>
    <row r="2292" spans="1:4" x14ac:dyDescent="0.2">
      <c r="A2292" s="86">
        <v>1901567</v>
      </c>
      <c r="B2292" s="87" t="s">
        <v>2443</v>
      </c>
      <c r="C2292" s="87" t="s">
        <v>346</v>
      </c>
      <c r="D2292" s="88">
        <v>12.66</v>
      </c>
    </row>
    <row r="2293" spans="1:4" x14ac:dyDescent="0.2">
      <c r="A2293" s="86">
        <v>1901568</v>
      </c>
      <c r="B2293" s="87" t="s">
        <v>2444</v>
      </c>
      <c r="C2293" s="87" t="s">
        <v>346</v>
      </c>
      <c r="D2293" s="88">
        <v>12.72</v>
      </c>
    </row>
    <row r="2294" spans="1:4" x14ac:dyDescent="0.2">
      <c r="A2294" s="86">
        <v>1901569</v>
      </c>
      <c r="B2294" s="87" t="s">
        <v>2445</v>
      </c>
      <c r="C2294" s="87" t="s">
        <v>346</v>
      </c>
      <c r="D2294" s="88">
        <v>12.78</v>
      </c>
    </row>
    <row r="2295" spans="1:4" x14ac:dyDescent="0.2">
      <c r="A2295" s="86">
        <v>1901570</v>
      </c>
      <c r="B2295" s="87" t="s">
        <v>2446</v>
      </c>
      <c r="C2295" s="87" t="s">
        <v>346</v>
      </c>
      <c r="D2295" s="88">
        <v>12.85</v>
      </c>
    </row>
    <row r="2296" spans="1:4" x14ac:dyDescent="0.2">
      <c r="A2296" s="86">
        <v>1901565</v>
      </c>
      <c r="B2296" s="87" t="s">
        <v>2447</v>
      </c>
      <c r="C2296" s="87" t="s">
        <v>346</v>
      </c>
      <c r="D2296" s="88">
        <v>12.88</v>
      </c>
    </row>
    <row r="2297" spans="1:4" x14ac:dyDescent="0.2">
      <c r="A2297" s="86">
        <v>1917121</v>
      </c>
      <c r="B2297" s="87" t="s">
        <v>2448</v>
      </c>
      <c r="C2297" s="87" t="s">
        <v>346</v>
      </c>
      <c r="D2297" s="88">
        <v>7.69</v>
      </c>
    </row>
    <row r="2298" spans="1:4" x14ac:dyDescent="0.2">
      <c r="A2298" s="86">
        <v>1917122</v>
      </c>
      <c r="B2298" s="87" t="s">
        <v>2449</v>
      </c>
      <c r="C2298" s="87" t="s">
        <v>346</v>
      </c>
      <c r="D2298" s="88">
        <v>7.8</v>
      </c>
    </row>
    <row r="2299" spans="1:4" x14ac:dyDescent="0.2">
      <c r="A2299" s="86">
        <v>1917123</v>
      </c>
      <c r="B2299" s="87" t="s">
        <v>2450</v>
      </c>
      <c r="C2299" s="87" t="s">
        <v>346</v>
      </c>
      <c r="D2299" s="88">
        <v>7.9</v>
      </c>
    </row>
    <row r="2300" spans="1:4" x14ac:dyDescent="0.2">
      <c r="A2300" s="86">
        <v>1917124</v>
      </c>
      <c r="B2300" s="87" t="s">
        <v>2451</v>
      </c>
      <c r="C2300" s="87" t="s">
        <v>346</v>
      </c>
      <c r="D2300" s="88">
        <v>8.02</v>
      </c>
    </row>
    <row r="2301" spans="1:4" x14ac:dyDescent="0.2">
      <c r="A2301" s="86">
        <v>1917125</v>
      </c>
      <c r="B2301" s="87" t="s">
        <v>2452</v>
      </c>
      <c r="C2301" s="87" t="s">
        <v>346</v>
      </c>
      <c r="D2301" s="88">
        <v>8.14</v>
      </c>
    </row>
    <row r="2302" spans="1:4" x14ac:dyDescent="0.2">
      <c r="A2302" s="86">
        <v>1917126</v>
      </c>
      <c r="B2302" s="87" t="s">
        <v>2453</v>
      </c>
      <c r="C2302" s="87" t="s">
        <v>346</v>
      </c>
      <c r="D2302" s="88">
        <v>8.1999999999999993</v>
      </c>
    </row>
    <row r="2303" spans="1:4" x14ac:dyDescent="0.2">
      <c r="A2303" s="86">
        <v>1917157</v>
      </c>
      <c r="B2303" s="87" t="s">
        <v>2454</v>
      </c>
      <c r="C2303" s="87" t="s">
        <v>346</v>
      </c>
      <c r="D2303" s="88">
        <v>7.33</v>
      </c>
    </row>
    <row r="2304" spans="1:4" x14ac:dyDescent="0.2">
      <c r="A2304" s="86">
        <v>1917158</v>
      </c>
      <c r="B2304" s="87" t="s">
        <v>2455</v>
      </c>
      <c r="C2304" s="87" t="s">
        <v>346</v>
      </c>
      <c r="D2304" s="88">
        <v>7.42</v>
      </c>
    </row>
    <row r="2305" spans="1:4" x14ac:dyDescent="0.2">
      <c r="A2305" s="86">
        <v>1917159</v>
      </c>
      <c r="B2305" s="87" t="s">
        <v>2456</v>
      </c>
      <c r="C2305" s="87" t="s">
        <v>346</v>
      </c>
      <c r="D2305" s="88">
        <v>7.51</v>
      </c>
    </row>
    <row r="2306" spans="1:4" x14ac:dyDescent="0.2">
      <c r="A2306" s="86">
        <v>1917160</v>
      </c>
      <c r="B2306" s="87" t="s">
        <v>2457</v>
      </c>
      <c r="C2306" s="87" t="s">
        <v>346</v>
      </c>
      <c r="D2306" s="88">
        <v>7.61</v>
      </c>
    </row>
    <row r="2307" spans="1:4" x14ac:dyDescent="0.2">
      <c r="A2307" s="86">
        <v>1917161</v>
      </c>
      <c r="B2307" s="87" t="s">
        <v>2458</v>
      </c>
      <c r="C2307" s="87" t="s">
        <v>346</v>
      </c>
      <c r="D2307" s="88">
        <v>7.72</v>
      </c>
    </row>
    <row r="2308" spans="1:4" x14ac:dyDescent="0.2">
      <c r="A2308" s="86">
        <v>1917162</v>
      </c>
      <c r="B2308" s="87" t="s">
        <v>2459</v>
      </c>
      <c r="C2308" s="87" t="s">
        <v>346</v>
      </c>
      <c r="D2308" s="88">
        <v>7.78</v>
      </c>
    </row>
    <row r="2309" spans="1:4" x14ac:dyDescent="0.2">
      <c r="A2309" s="86">
        <v>1917193</v>
      </c>
      <c r="B2309" s="87" t="s">
        <v>2460</v>
      </c>
      <c r="C2309" s="87" t="s">
        <v>346</v>
      </c>
      <c r="D2309" s="88">
        <v>8.1300000000000008</v>
      </c>
    </row>
    <row r="2310" spans="1:4" x14ac:dyDescent="0.2">
      <c r="A2310" s="86">
        <v>1917194</v>
      </c>
      <c r="B2310" s="87" t="s">
        <v>2461</v>
      </c>
      <c r="C2310" s="87" t="s">
        <v>346</v>
      </c>
      <c r="D2310" s="88">
        <v>8.2100000000000009</v>
      </c>
    </row>
    <row r="2311" spans="1:4" x14ac:dyDescent="0.2">
      <c r="A2311" s="86">
        <v>1917195</v>
      </c>
      <c r="B2311" s="87" t="s">
        <v>2462</v>
      </c>
      <c r="C2311" s="87" t="s">
        <v>346</v>
      </c>
      <c r="D2311" s="88">
        <v>8.3000000000000007</v>
      </c>
    </row>
    <row r="2312" spans="1:4" x14ac:dyDescent="0.2">
      <c r="A2312" s="86">
        <v>1917196</v>
      </c>
      <c r="B2312" s="87" t="s">
        <v>2463</v>
      </c>
      <c r="C2312" s="87" t="s">
        <v>346</v>
      </c>
      <c r="D2312" s="88">
        <v>8.39</v>
      </c>
    </row>
    <row r="2313" spans="1:4" x14ac:dyDescent="0.2">
      <c r="A2313" s="86">
        <v>1917197</v>
      </c>
      <c r="B2313" s="87" t="s">
        <v>2464</v>
      </c>
      <c r="C2313" s="87" t="s">
        <v>346</v>
      </c>
      <c r="D2313" s="88">
        <v>8.48</v>
      </c>
    </row>
    <row r="2314" spans="1:4" x14ac:dyDescent="0.2">
      <c r="A2314" s="86">
        <v>1917198</v>
      </c>
      <c r="B2314" s="87" t="s">
        <v>2465</v>
      </c>
      <c r="C2314" s="87" t="s">
        <v>346</v>
      </c>
      <c r="D2314" s="88">
        <v>8.5299999999999994</v>
      </c>
    </row>
    <row r="2315" spans="1:4" x14ac:dyDescent="0.2">
      <c r="A2315" s="86">
        <v>1917013</v>
      </c>
      <c r="B2315" s="87" t="s">
        <v>2466</v>
      </c>
      <c r="C2315" s="87" t="s">
        <v>346</v>
      </c>
      <c r="D2315" s="88">
        <v>15.46</v>
      </c>
    </row>
    <row r="2316" spans="1:4" x14ac:dyDescent="0.2">
      <c r="A2316" s="86">
        <v>1917014</v>
      </c>
      <c r="B2316" s="87" t="s">
        <v>2467</v>
      </c>
      <c r="C2316" s="87" t="s">
        <v>346</v>
      </c>
      <c r="D2316" s="88">
        <v>15.76</v>
      </c>
    </row>
    <row r="2317" spans="1:4" x14ac:dyDescent="0.2">
      <c r="A2317" s="86">
        <v>1917015</v>
      </c>
      <c r="B2317" s="87" t="s">
        <v>2468</v>
      </c>
      <c r="C2317" s="87" t="s">
        <v>346</v>
      </c>
      <c r="D2317" s="88">
        <v>16.059999999999999</v>
      </c>
    </row>
    <row r="2318" spans="1:4" x14ac:dyDescent="0.2">
      <c r="A2318" s="86">
        <v>1917016</v>
      </c>
      <c r="B2318" s="87" t="s">
        <v>2469</v>
      </c>
      <c r="C2318" s="87" t="s">
        <v>346</v>
      </c>
      <c r="D2318" s="88">
        <v>16.38</v>
      </c>
    </row>
    <row r="2319" spans="1:4" x14ac:dyDescent="0.2">
      <c r="A2319" s="86">
        <v>1917017</v>
      </c>
      <c r="B2319" s="87" t="s">
        <v>2470</v>
      </c>
      <c r="C2319" s="87" t="s">
        <v>346</v>
      </c>
      <c r="D2319" s="88">
        <v>16.72</v>
      </c>
    </row>
    <row r="2320" spans="1:4" x14ac:dyDescent="0.2">
      <c r="A2320" s="86">
        <v>1917018</v>
      </c>
      <c r="B2320" s="87" t="s">
        <v>2471</v>
      </c>
      <c r="C2320" s="87" t="s">
        <v>346</v>
      </c>
      <c r="D2320" s="88">
        <v>16.89</v>
      </c>
    </row>
    <row r="2321" spans="1:4" x14ac:dyDescent="0.2">
      <c r="A2321" s="86">
        <v>1917623</v>
      </c>
      <c r="B2321" s="87" t="s">
        <v>2472</v>
      </c>
      <c r="C2321" s="87" t="s">
        <v>346</v>
      </c>
      <c r="D2321" s="88">
        <v>18.11</v>
      </c>
    </row>
    <row r="2322" spans="1:4" x14ac:dyDescent="0.2">
      <c r="A2322" s="86">
        <v>1917624</v>
      </c>
      <c r="B2322" s="87" t="s">
        <v>2473</v>
      </c>
      <c r="C2322" s="87" t="s">
        <v>346</v>
      </c>
      <c r="D2322" s="88">
        <v>22.79</v>
      </c>
    </row>
    <row r="2323" spans="1:4" x14ac:dyDescent="0.2">
      <c r="A2323" s="86">
        <v>1917625</v>
      </c>
      <c r="B2323" s="87" t="s">
        <v>2474</v>
      </c>
      <c r="C2323" s="87" t="s">
        <v>346</v>
      </c>
      <c r="D2323" s="88">
        <v>28.56</v>
      </c>
    </row>
    <row r="2324" spans="1:4" x14ac:dyDescent="0.2">
      <c r="A2324" s="86">
        <v>1917626</v>
      </c>
      <c r="B2324" s="87" t="s">
        <v>2475</v>
      </c>
      <c r="C2324" s="87" t="s">
        <v>346</v>
      </c>
      <c r="D2324" s="88">
        <v>34.869999999999997</v>
      </c>
    </row>
    <row r="2325" spans="1:4" x14ac:dyDescent="0.2">
      <c r="A2325" s="86">
        <v>1917627</v>
      </c>
      <c r="B2325" s="87" t="s">
        <v>2476</v>
      </c>
      <c r="C2325" s="87" t="s">
        <v>346</v>
      </c>
      <c r="D2325" s="88">
        <v>41.88</v>
      </c>
    </row>
    <row r="2326" spans="1:4" x14ac:dyDescent="0.2">
      <c r="A2326" s="86">
        <v>1917628</v>
      </c>
      <c r="B2326" s="87" t="s">
        <v>2477</v>
      </c>
      <c r="C2326" s="87" t="s">
        <v>346</v>
      </c>
      <c r="D2326" s="88">
        <v>48.98</v>
      </c>
    </row>
    <row r="2327" spans="1:4" x14ac:dyDescent="0.2">
      <c r="A2327" s="86">
        <v>1917620</v>
      </c>
      <c r="B2327" s="87" t="s">
        <v>2478</v>
      </c>
      <c r="C2327" s="87" t="s">
        <v>346</v>
      </c>
      <c r="D2327" s="88">
        <v>8.49</v>
      </c>
    </row>
    <row r="2328" spans="1:4" x14ac:dyDescent="0.2">
      <c r="A2328" s="86">
        <v>1917621</v>
      </c>
      <c r="B2328" s="87" t="s">
        <v>2479</v>
      </c>
      <c r="C2328" s="87" t="s">
        <v>346</v>
      </c>
      <c r="D2328" s="88">
        <v>9.92</v>
      </c>
    </row>
    <row r="2329" spans="1:4" x14ac:dyDescent="0.2">
      <c r="A2329" s="86">
        <v>1917622</v>
      </c>
      <c r="B2329" s="87" t="s">
        <v>2480</v>
      </c>
      <c r="C2329" s="87" t="s">
        <v>346</v>
      </c>
      <c r="D2329" s="88">
        <v>12.4</v>
      </c>
    </row>
    <row r="2330" spans="1:4" x14ac:dyDescent="0.2">
      <c r="A2330" s="86">
        <v>1917741</v>
      </c>
      <c r="B2330" s="87" t="s">
        <v>2481</v>
      </c>
      <c r="C2330" s="87" t="s">
        <v>346</v>
      </c>
      <c r="D2330" s="88">
        <v>7.88</v>
      </c>
    </row>
    <row r="2331" spans="1:4" x14ac:dyDescent="0.2">
      <c r="A2331" s="86">
        <v>1917269</v>
      </c>
      <c r="B2331" s="87" t="s">
        <v>2482</v>
      </c>
      <c r="C2331" s="87" t="s">
        <v>346</v>
      </c>
      <c r="D2331" s="88">
        <v>22.07</v>
      </c>
    </row>
    <row r="2332" spans="1:4" x14ac:dyDescent="0.2">
      <c r="A2332" s="86">
        <v>1917270</v>
      </c>
      <c r="B2332" s="87" t="s">
        <v>2483</v>
      </c>
      <c r="C2332" s="87" t="s">
        <v>346</v>
      </c>
      <c r="D2332" s="88">
        <v>29.77</v>
      </c>
    </row>
    <row r="2333" spans="1:4" x14ac:dyDescent="0.2">
      <c r="A2333" s="86">
        <v>1917266</v>
      </c>
      <c r="B2333" s="87" t="s">
        <v>2484</v>
      </c>
      <c r="C2333" s="87" t="s">
        <v>346</v>
      </c>
      <c r="D2333" s="88">
        <v>7.23</v>
      </c>
    </row>
    <row r="2334" spans="1:4" x14ac:dyDescent="0.2">
      <c r="A2334" s="86">
        <v>1917267</v>
      </c>
      <c r="B2334" s="87" t="s">
        <v>2485</v>
      </c>
      <c r="C2334" s="87" t="s">
        <v>346</v>
      </c>
      <c r="D2334" s="88">
        <v>10.49</v>
      </c>
    </row>
    <row r="2335" spans="1:4" x14ac:dyDescent="0.2">
      <c r="A2335" s="86">
        <v>1917268</v>
      </c>
      <c r="B2335" s="87" t="s">
        <v>2486</v>
      </c>
      <c r="C2335" s="87" t="s">
        <v>346</v>
      </c>
      <c r="D2335" s="88">
        <v>16.010000000000002</v>
      </c>
    </row>
    <row r="2336" spans="1:4" x14ac:dyDescent="0.2">
      <c r="A2336" s="86">
        <v>1917728</v>
      </c>
      <c r="B2336" s="87" t="s">
        <v>2487</v>
      </c>
      <c r="C2336" s="87" t="s">
        <v>346</v>
      </c>
      <c r="D2336" s="88">
        <v>6.67</v>
      </c>
    </row>
    <row r="2337" spans="1:4" x14ac:dyDescent="0.2">
      <c r="A2337" s="86">
        <v>1917358</v>
      </c>
      <c r="B2337" s="87" t="s">
        <v>2488</v>
      </c>
      <c r="C2337" s="87" t="s">
        <v>346</v>
      </c>
      <c r="D2337" s="88">
        <v>6.76</v>
      </c>
    </row>
    <row r="2338" spans="1:4" x14ac:dyDescent="0.2">
      <c r="A2338" s="86">
        <v>1917362</v>
      </c>
      <c r="B2338" s="87" t="s">
        <v>2489</v>
      </c>
      <c r="C2338" s="87" t="s">
        <v>346</v>
      </c>
      <c r="D2338" s="88">
        <v>32.42</v>
      </c>
    </row>
    <row r="2339" spans="1:4" x14ac:dyDescent="0.2">
      <c r="A2339" s="86">
        <v>1917363</v>
      </c>
      <c r="B2339" s="87" t="s">
        <v>2490</v>
      </c>
      <c r="C2339" s="87" t="s">
        <v>346</v>
      </c>
      <c r="D2339" s="88">
        <v>39.53</v>
      </c>
    </row>
    <row r="2340" spans="1:4" x14ac:dyDescent="0.2">
      <c r="A2340" s="86">
        <v>1917359</v>
      </c>
      <c r="B2340" s="87" t="s">
        <v>2491</v>
      </c>
      <c r="C2340" s="87" t="s">
        <v>346</v>
      </c>
      <c r="D2340" s="88">
        <v>9.5399999999999991</v>
      </c>
    </row>
    <row r="2341" spans="1:4" x14ac:dyDescent="0.2">
      <c r="A2341" s="86">
        <v>1917360</v>
      </c>
      <c r="B2341" s="87" t="s">
        <v>2492</v>
      </c>
      <c r="C2341" s="87" t="s">
        <v>346</v>
      </c>
      <c r="D2341" s="88">
        <v>15.55</v>
      </c>
    </row>
    <row r="2342" spans="1:4" x14ac:dyDescent="0.2">
      <c r="A2342" s="86">
        <v>1917361</v>
      </c>
      <c r="B2342" s="87" t="s">
        <v>2493</v>
      </c>
      <c r="C2342" s="87" t="s">
        <v>346</v>
      </c>
      <c r="D2342" s="88">
        <v>23.26</v>
      </c>
    </row>
    <row r="2343" spans="1:4" x14ac:dyDescent="0.2">
      <c r="A2343" s="86">
        <v>1917476</v>
      </c>
      <c r="B2343" s="87" t="s">
        <v>2494</v>
      </c>
      <c r="C2343" s="87" t="s">
        <v>346</v>
      </c>
      <c r="D2343" s="88">
        <v>24.08</v>
      </c>
    </row>
    <row r="2344" spans="1:4" x14ac:dyDescent="0.2">
      <c r="A2344" s="86">
        <v>1917477</v>
      </c>
      <c r="B2344" s="87" t="s">
        <v>2495</v>
      </c>
      <c r="C2344" s="87" t="s">
        <v>346</v>
      </c>
      <c r="D2344" s="88">
        <v>30.99</v>
      </c>
    </row>
    <row r="2345" spans="1:4" x14ac:dyDescent="0.2">
      <c r="A2345" s="86">
        <v>1917478</v>
      </c>
      <c r="B2345" s="87" t="s">
        <v>2496</v>
      </c>
      <c r="C2345" s="87" t="s">
        <v>346</v>
      </c>
      <c r="D2345" s="88">
        <v>39.79</v>
      </c>
    </row>
    <row r="2346" spans="1:4" x14ac:dyDescent="0.2">
      <c r="A2346" s="86">
        <v>1917479</v>
      </c>
      <c r="B2346" s="87" t="s">
        <v>2497</v>
      </c>
      <c r="C2346" s="87" t="s">
        <v>346</v>
      </c>
      <c r="D2346" s="88">
        <v>43.33</v>
      </c>
    </row>
    <row r="2347" spans="1:4" x14ac:dyDescent="0.2">
      <c r="A2347" s="86">
        <v>1917473</v>
      </c>
      <c r="B2347" s="87" t="s">
        <v>2498</v>
      </c>
      <c r="C2347" s="87" t="s">
        <v>346</v>
      </c>
      <c r="D2347" s="88">
        <v>11.01</v>
      </c>
    </row>
    <row r="2348" spans="1:4" x14ac:dyDescent="0.2">
      <c r="A2348" s="86">
        <v>1917474</v>
      </c>
      <c r="B2348" s="87" t="s">
        <v>2499</v>
      </c>
      <c r="C2348" s="87" t="s">
        <v>346</v>
      </c>
      <c r="D2348" s="88">
        <v>14.17</v>
      </c>
    </row>
    <row r="2349" spans="1:4" x14ac:dyDescent="0.2">
      <c r="A2349" s="86">
        <v>1917475</v>
      </c>
      <c r="B2349" s="87" t="s">
        <v>2500</v>
      </c>
      <c r="C2349" s="87" t="s">
        <v>346</v>
      </c>
      <c r="D2349" s="88">
        <v>18.190000000000001</v>
      </c>
    </row>
    <row r="2350" spans="1:4" x14ac:dyDescent="0.2">
      <c r="A2350" s="86">
        <v>1917736</v>
      </c>
      <c r="B2350" s="87" t="s">
        <v>2501</v>
      </c>
      <c r="C2350" s="87" t="s">
        <v>346</v>
      </c>
      <c r="D2350" s="88">
        <v>8</v>
      </c>
    </row>
    <row r="2351" spans="1:4" x14ac:dyDescent="0.2">
      <c r="A2351" s="86">
        <v>1917067</v>
      </c>
      <c r="B2351" s="87" t="s">
        <v>2502</v>
      </c>
      <c r="C2351" s="87" t="s">
        <v>346</v>
      </c>
      <c r="D2351" s="88">
        <v>10.64</v>
      </c>
    </row>
    <row r="2352" spans="1:4" x14ac:dyDescent="0.2">
      <c r="A2352" s="86">
        <v>1917068</v>
      </c>
      <c r="B2352" s="87" t="s">
        <v>2503</v>
      </c>
      <c r="C2352" s="87" t="s">
        <v>346</v>
      </c>
      <c r="D2352" s="88">
        <v>10.85</v>
      </c>
    </row>
    <row r="2353" spans="1:4" x14ac:dyDescent="0.2">
      <c r="A2353" s="86">
        <v>1917069</v>
      </c>
      <c r="B2353" s="87" t="s">
        <v>2504</v>
      </c>
      <c r="C2353" s="87" t="s">
        <v>346</v>
      </c>
      <c r="D2353" s="88">
        <v>11.07</v>
      </c>
    </row>
    <row r="2354" spans="1:4" x14ac:dyDescent="0.2">
      <c r="A2354" s="86">
        <v>1917070</v>
      </c>
      <c r="B2354" s="87" t="s">
        <v>2505</v>
      </c>
      <c r="C2354" s="87" t="s">
        <v>346</v>
      </c>
      <c r="D2354" s="88">
        <v>11.3</v>
      </c>
    </row>
    <row r="2355" spans="1:4" x14ac:dyDescent="0.2">
      <c r="A2355" s="86">
        <v>1917071</v>
      </c>
      <c r="B2355" s="87" t="s">
        <v>2506</v>
      </c>
      <c r="C2355" s="87" t="s">
        <v>346</v>
      </c>
      <c r="D2355" s="88">
        <v>11.54</v>
      </c>
    </row>
    <row r="2356" spans="1:4" x14ac:dyDescent="0.2">
      <c r="A2356" s="86">
        <v>1917072</v>
      </c>
      <c r="B2356" s="87" t="s">
        <v>2507</v>
      </c>
      <c r="C2356" s="87" t="s">
        <v>346</v>
      </c>
      <c r="D2356" s="88">
        <v>11.67</v>
      </c>
    </row>
    <row r="2357" spans="1:4" x14ac:dyDescent="0.2">
      <c r="A2357" s="86">
        <v>1901572</v>
      </c>
      <c r="B2357" s="87" t="s">
        <v>2508</v>
      </c>
      <c r="C2357" s="87" t="s">
        <v>346</v>
      </c>
      <c r="D2357" s="88">
        <v>6.97</v>
      </c>
    </row>
    <row r="2358" spans="1:4" x14ac:dyDescent="0.2">
      <c r="A2358" s="86">
        <v>1901573</v>
      </c>
      <c r="B2358" s="87" t="s">
        <v>2509</v>
      </c>
      <c r="C2358" s="87" t="s">
        <v>346</v>
      </c>
      <c r="D2358" s="88">
        <v>7.03</v>
      </c>
    </row>
    <row r="2359" spans="1:4" x14ac:dyDescent="0.2">
      <c r="A2359" s="86">
        <v>1901574</v>
      </c>
      <c r="B2359" s="87" t="s">
        <v>2510</v>
      </c>
      <c r="C2359" s="87" t="s">
        <v>346</v>
      </c>
      <c r="D2359" s="88">
        <v>7.1</v>
      </c>
    </row>
    <row r="2360" spans="1:4" x14ac:dyDescent="0.2">
      <c r="A2360" s="86">
        <v>1901575</v>
      </c>
      <c r="B2360" s="87" t="s">
        <v>2511</v>
      </c>
      <c r="C2360" s="87" t="s">
        <v>346</v>
      </c>
      <c r="D2360" s="88">
        <v>7.16</v>
      </c>
    </row>
    <row r="2361" spans="1:4" x14ac:dyDescent="0.2">
      <c r="A2361" s="86">
        <v>1901576</v>
      </c>
      <c r="B2361" s="87" t="s">
        <v>2512</v>
      </c>
      <c r="C2361" s="87" t="s">
        <v>346</v>
      </c>
      <c r="D2361" s="88">
        <v>7.23</v>
      </c>
    </row>
    <row r="2362" spans="1:4" x14ac:dyDescent="0.2">
      <c r="A2362" s="86">
        <v>1901571</v>
      </c>
      <c r="B2362" s="87" t="s">
        <v>2513</v>
      </c>
      <c r="C2362" s="87" t="s">
        <v>346</v>
      </c>
      <c r="D2362" s="88">
        <v>7.27</v>
      </c>
    </row>
    <row r="2363" spans="1:4" x14ac:dyDescent="0.2">
      <c r="A2363" s="86">
        <v>1901578</v>
      </c>
      <c r="B2363" s="87" t="s">
        <v>2514</v>
      </c>
      <c r="C2363" s="87" t="s">
        <v>346</v>
      </c>
      <c r="D2363" s="88">
        <v>9.15</v>
      </c>
    </row>
    <row r="2364" spans="1:4" x14ac:dyDescent="0.2">
      <c r="A2364" s="86">
        <v>1901579</v>
      </c>
      <c r="B2364" s="87" t="s">
        <v>2515</v>
      </c>
      <c r="C2364" s="87" t="s">
        <v>346</v>
      </c>
      <c r="D2364" s="88">
        <v>9.1999999999999993</v>
      </c>
    </row>
    <row r="2365" spans="1:4" x14ac:dyDescent="0.2">
      <c r="A2365" s="86">
        <v>1901580</v>
      </c>
      <c r="B2365" s="87" t="s">
        <v>2516</v>
      </c>
      <c r="C2365" s="87" t="s">
        <v>346</v>
      </c>
      <c r="D2365" s="88">
        <v>9.27</v>
      </c>
    </row>
    <row r="2366" spans="1:4" x14ac:dyDescent="0.2">
      <c r="A2366" s="86">
        <v>1901581</v>
      </c>
      <c r="B2366" s="87" t="s">
        <v>2517</v>
      </c>
      <c r="C2366" s="87" t="s">
        <v>346</v>
      </c>
      <c r="D2366" s="88">
        <v>9.33</v>
      </c>
    </row>
    <row r="2367" spans="1:4" x14ac:dyDescent="0.2">
      <c r="A2367" s="86">
        <v>1901582</v>
      </c>
      <c r="B2367" s="87" t="s">
        <v>2518</v>
      </c>
      <c r="C2367" s="87" t="s">
        <v>346</v>
      </c>
      <c r="D2367" s="88">
        <v>9.4</v>
      </c>
    </row>
    <row r="2368" spans="1:4" x14ac:dyDescent="0.2">
      <c r="A2368" s="86">
        <v>1901577</v>
      </c>
      <c r="B2368" s="87" t="s">
        <v>2519</v>
      </c>
      <c r="C2368" s="87" t="s">
        <v>346</v>
      </c>
      <c r="D2368" s="88">
        <v>9.43</v>
      </c>
    </row>
    <row r="2369" spans="1:4" x14ac:dyDescent="0.2">
      <c r="A2369" s="86">
        <v>1917103</v>
      </c>
      <c r="B2369" s="87" t="s">
        <v>2520</v>
      </c>
      <c r="C2369" s="87" t="s">
        <v>346</v>
      </c>
      <c r="D2369" s="88">
        <v>7.49</v>
      </c>
    </row>
    <row r="2370" spans="1:4" x14ac:dyDescent="0.2">
      <c r="A2370" s="86">
        <v>1917104</v>
      </c>
      <c r="B2370" s="87" t="s">
        <v>2521</v>
      </c>
      <c r="C2370" s="87" t="s">
        <v>346</v>
      </c>
      <c r="D2370" s="88">
        <v>7.62</v>
      </c>
    </row>
    <row r="2371" spans="1:4" x14ac:dyDescent="0.2">
      <c r="A2371" s="86">
        <v>1917105</v>
      </c>
      <c r="B2371" s="87" t="s">
        <v>2522</v>
      </c>
      <c r="C2371" s="87" t="s">
        <v>346</v>
      </c>
      <c r="D2371" s="88">
        <v>7.76</v>
      </c>
    </row>
    <row r="2372" spans="1:4" x14ac:dyDescent="0.2">
      <c r="A2372" s="86">
        <v>1917106</v>
      </c>
      <c r="B2372" s="87" t="s">
        <v>2523</v>
      </c>
      <c r="C2372" s="87" t="s">
        <v>346</v>
      </c>
      <c r="D2372" s="88">
        <v>7.9</v>
      </c>
    </row>
    <row r="2373" spans="1:4" x14ac:dyDescent="0.2">
      <c r="A2373" s="86">
        <v>1917107</v>
      </c>
      <c r="B2373" s="87" t="s">
        <v>2524</v>
      </c>
      <c r="C2373" s="87" t="s">
        <v>346</v>
      </c>
      <c r="D2373" s="88">
        <v>8.0500000000000007</v>
      </c>
    </row>
    <row r="2374" spans="1:4" x14ac:dyDescent="0.2">
      <c r="A2374" s="86">
        <v>1917108</v>
      </c>
      <c r="B2374" s="87" t="s">
        <v>2525</v>
      </c>
      <c r="C2374" s="87" t="s">
        <v>346</v>
      </c>
      <c r="D2374" s="88">
        <v>8.1300000000000008</v>
      </c>
    </row>
    <row r="2375" spans="1:4" x14ac:dyDescent="0.2">
      <c r="A2375" s="86">
        <v>1901583</v>
      </c>
      <c r="B2375" s="87" t="s">
        <v>2526</v>
      </c>
      <c r="C2375" s="87" t="s">
        <v>346</v>
      </c>
      <c r="D2375" s="88">
        <v>11.38</v>
      </c>
    </row>
    <row r="2376" spans="1:4" x14ac:dyDescent="0.2">
      <c r="A2376" s="86">
        <v>1901584</v>
      </c>
      <c r="B2376" s="87" t="s">
        <v>2527</v>
      </c>
      <c r="C2376" s="87" t="s">
        <v>346</v>
      </c>
      <c r="D2376" s="88">
        <v>11.44</v>
      </c>
    </row>
    <row r="2377" spans="1:4" x14ac:dyDescent="0.2">
      <c r="A2377" s="86">
        <v>1901585</v>
      </c>
      <c r="B2377" s="87" t="s">
        <v>2528</v>
      </c>
      <c r="C2377" s="87" t="s">
        <v>346</v>
      </c>
      <c r="D2377" s="88">
        <v>11.5</v>
      </c>
    </row>
    <row r="2378" spans="1:4" x14ac:dyDescent="0.2">
      <c r="A2378" s="86">
        <v>1901586</v>
      </c>
      <c r="B2378" s="87" t="s">
        <v>2529</v>
      </c>
      <c r="C2378" s="87" t="s">
        <v>346</v>
      </c>
      <c r="D2378" s="88">
        <v>11.56</v>
      </c>
    </row>
    <row r="2379" spans="1:4" x14ac:dyDescent="0.2">
      <c r="A2379" s="86">
        <v>1901587</v>
      </c>
      <c r="B2379" s="87" t="s">
        <v>2530</v>
      </c>
      <c r="C2379" s="87" t="s">
        <v>346</v>
      </c>
      <c r="D2379" s="88">
        <v>11.62</v>
      </c>
    </row>
    <row r="2380" spans="1:4" x14ac:dyDescent="0.2">
      <c r="A2380" s="86">
        <v>1901588</v>
      </c>
      <c r="B2380" s="87" t="s">
        <v>2531</v>
      </c>
      <c r="C2380" s="87" t="s">
        <v>346</v>
      </c>
      <c r="D2380" s="88">
        <v>11.66</v>
      </c>
    </row>
    <row r="2381" spans="1:4" x14ac:dyDescent="0.2">
      <c r="A2381" s="86">
        <v>1917139</v>
      </c>
      <c r="B2381" s="87" t="s">
        <v>2532</v>
      </c>
      <c r="C2381" s="87" t="s">
        <v>346</v>
      </c>
      <c r="D2381" s="88">
        <v>7.13</v>
      </c>
    </row>
    <row r="2382" spans="1:4" x14ac:dyDescent="0.2">
      <c r="A2382" s="86">
        <v>1917140</v>
      </c>
      <c r="B2382" s="87" t="s">
        <v>2533</v>
      </c>
      <c r="C2382" s="87" t="s">
        <v>346</v>
      </c>
      <c r="D2382" s="88">
        <v>7.24</v>
      </c>
    </row>
    <row r="2383" spans="1:4" x14ac:dyDescent="0.2">
      <c r="A2383" s="86">
        <v>1917141</v>
      </c>
      <c r="B2383" s="87" t="s">
        <v>2534</v>
      </c>
      <c r="C2383" s="87" t="s">
        <v>346</v>
      </c>
      <c r="D2383" s="88">
        <v>7.35</v>
      </c>
    </row>
    <row r="2384" spans="1:4" x14ac:dyDescent="0.2">
      <c r="A2384" s="86">
        <v>1917142</v>
      </c>
      <c r="B2384" s="87" t="s">
        <v>2535</v>
      </c>
      <c r="C2384" s="87" t="s">
        <v>346</v>
      </c>
      <c r="D2384" s="88">
        <v>7.47</v>
      </c>
    </row>
    <row r="2385" spans="1:4" x14ac:dyDescent="0.2">
      <c r="A2385" s="86">
        <v>1917143</v>
      </c>
      <c r="B2385" s="87" t="s">
        <v>2536</v>
      </c>
      <c r="C2385" s="87" t="s">
        <v>346</v>
      </c>
      <c r="D2385" s="88">
        <v>7.59</v>
      </c>
    </row>
    <row r="2386" spans="1:4" x14ac:dyDescent="0.2">
      <c r="A2386" s="86">
        <v>1917144</v>
      </c>
      <c r="B2386" s="87" t="s">
        <v>2537</v>
      </c>
      <c r="C2386" s="87" t="s">
        <v>346</v>
      </c>
      <c r="D2386" s="88">
        <v>7.65</v>
      </c>
    </row>
    <row r="2387" spans="1:4" x14ac:dyDescent="0.2">
      <c r="A2387" s="86">
        <v>1917175</v>
      </c>
      <c r="B2387" s="87" t="s">
        <v>2538</v>
      </c>
      <c r="C2387" s="87" t="s">
        <v>346</v>
      </c>
      <c r="D2387" s="88">
        <v>6.78</v>
      </c>
    </row>
    <row r="2388" spans="1:4" x14ac:dyDescent="0.2">
      <c r="A2388" s="86">
        <v>1917176</v>
      </c>
      <c r="B2388" s="87" t="s">
        <v>2539</v>
      </c>
      <c r="C2388" s="87" t="s">
        <v>346</v>
      </c>
      <c r="D2388" s="88">
        <v>6.87</v>
      </c>
    </row>
    <row r="2389" spans="1:4" x14ac:dyDescent="0.2">
      <c r="A2389" s="86">
        <v>1917177</v>
      </c>
      <c r="B2389" s="87" t="s">
        <v>2540</v>
      </c>
      <c r="C2389" s="87" t="s">
        <v>346</v>
      </c>
      <c r="D2389" s="88">
        <v>6.97</v>
      </c>
    </row>
    <row r="2390" spans="1:4" x14ac:dyDescent="0.2">
      <c r="A2390" s="86">
        <v>1917178</v>
      </c>
      <c r="B2390" s="87" t="s">
        <v>2541</v>
      </c>
      <c r="C2390" s="87" t="s">
        <v>346</v>
      </c>
      <c r="D2390" s="88">
        <v>7.07</v>
      </c>
    </row>
    <row r="2391" spans="1:4" x14ac:dyDescent="0.2">
      <c r="A2391" s="86">
        <v>1917179</v>
      </c>
      <c r="B2391" s="87" t="s">
        <v>2542</v>
      </c>
      <c r="C2391" s="87" t="s">
        <v>346</v>
      </c>
      <c r="D2391" s="88">
        <v>7.18</v>
      </c>
    </row>
    <row r="2392" spans="1:4" x14ac:dyDescent="0.2">
      <c r="A2392" s="86">
        <v>1917180</v>
      </c>
      <c r="B2392" s="87" t="s">
        <v>2543</v>
      </c>
      <c r="C2392" s="87" t="s">
        <v>346</v>
      </c>
      <c r="D2392" s="88">
        <v>7.24</v>
      </c>
    </row>
    <row r="2393" spans="1:4" x14ac:dyDescent="0.2">
      <c r="A2393" s="86">
        <v>1917211</v>
      </c>
      <c r="B2393" s="87" t="s">
        <v>2544</v>
      </c>
      <c r="C2393" s="87" t="s">
        <v>346</v>
      </c>
      <c r="D2393" s="88">
        <v>7.47</v>
      </c>
    </row>
    <row r="2394" spans="1:4" x14ac:dyDescent="0.2">
      <c r="A2394" s="86">
        <v>1917212</v>
      </c>
      <c r="B2394" s="87" t="s">
        <v>2545</v>
      </c>
      <c r="C2394" s="87" t="s">
        <v>346</v>
      </c>
      <c r="D2394" s="88">
        <v>7.56</v>
      </c>
    </row>
    <row r="2395" spans="1:4" x14ac:dyDescent="0.2">
      <c r="A2395" s="86">
        <v>1917213</v>
      </c>
      <c r="B2395" s="87" t="s">
        <v>2546</v>
      </c>
      <c r="C2395" s="87" t="s">
        <v>346</v>
      </c>
      <c r="D2395" s="88">
        <v>7.64</v>
      </c>
    </row>
    <row r="2396" spans="1:4" x14ac:dyDescent="0.2">
      <c r="A2396" s="86">
        <v>1917214</v>
      </c>
      <c r="B2396" s="87" t="s">
        <v>2547</v>
      </c>
      <c r="C2396" s="87" t="s">
        <v>346</v>
      </c>
      <c r="D2396" s="88">
        <v>7.73</v>
      </c>
    </row>
    <row r="2397" spans="1:4" x14ac:dyDescent="0.2">
      <c r="A2397" s="86">
        <v>1917215</v>
      </c>
      <c r="B2397" s="87" t="s">
        <v>2548</v>
      </c>
      <c r="C2397" s="87" t="s">
        <v>346</v>
      </c>
      <c r="D2397" s="88">
        <v>7.83</v>
      </c>
    </row>
    <row r="2398" spans="1:4" x14ac:dyDescent="0.2">
      <c r="A2398" s="86">
        <v>1917216</v>
      </c>
      <c r="B2398" s="87" t="s">
        <v>2549</v>
      </c>
      <c r="C2398" s="87" t="s">
        <v>346</v>
      </c>
      <c r="D2398" s="88">
        <v>7.88</v>
      </c>
    </row>
    <row r="2399" spans="1:4" x14ac:dyDescent="0.2">
      <c r="A2399" s="86">
        <v>1917031</v>
      </c>
      <c r="B2399" s="87" t="s">
        <v>2550</v>
      </c>
      <c r="C2399" s="87" t="s">
        <v>346</v>
      </c>
      <c r="D2399" s="88">
        <v>14.4</v>
      </c>
    </row>
    <row r="2400" spans="1:4" x14ac:dyDescent="0.2">
      <c r="A2400" s="86">
        <v>1917032</v>
      </c>
      <c r="B2400" s="87" t="s">
        <v>2551</v>
      </c>
      <c r="C2400" s="87" t="s">
        <v>346</v>
      </c>
      <c r="D2400" s="88">
        <v>14.7</v>
      </c>
    </row>
    <row r="2401" spans="1:4" x14ac:dyDescent="0.2">
      <c r="A2401" s="86">
        <v>1917033</v>
      </c>
      <c r="B2401" s="87" t="s">
        <v>2552</v>
      </c>
      <c r="C2401" s="87" t="s">
        <v>346</v>
      </c>
      <c r="D2401" s="88">
        <v>15.01</v>
      </c>
    </row>
    <row r="2402" spans="1:4" x14ac:dyDescent="0.2">
      <c r="A2402" s="86">
        <v>1917034</v>
      </c>
      <c r="B2402" s="87" t="s">
        <v>2553</v>
      </c>
      <c r="C2402" s="87" t="s">
        <v>346</v>
      </c>
      <c r="D2402" s="88">
        <v>15.34</v>
      </c>
    </row>
    <row r="2403" spans="1:4" x14ac:dyDescent="0.2">
      <c r="A2403" s="86">
        <v>1917035</v>
      </c>
      <c r="B2403" s="87" t="s">
        <v>2554</v>
      </c>
      <c r="C2403" s="87" t="s">
        <v>346</v>
      </c>
      <c r="D2403" s="88">
        <v>15.69</v>
      </c>
    </row>
    <row r="2404" spans="1:4" x14ac:dyDescent="0.2">
      <c r="A2404" s="86">
        <v>1917036</v>
      </c>
      <c r="B2404" s="87" t="s">
        <v>2555</v>
      </c>
      <c r="C2404" s="87" t="s">
        <v>346</v>
      </c>
      <c r="D2404" s="88">
        <v>15.87</v>
      </c>
    </row>
    <row r="2405" spans="1:4" x14ac:dyDescent="0.2">
      <c r="A2405" s="86">
        <v>1917605</v>
      </c>
      <c r="B2405" s="87" t="s">
        <v>2556</v>
      </c>
      <c r="C2405" s="87" t="s">
        <v>346</v>
      </c>
      <c r="D2405" s="88">
        <v>8.09</v>
      </c>
    </row>
    <row r="2406" spans="1:4" x14ac:dyDescent="0.2">
      <c r="A2406" s="86">
        <v>1917606</v>
      </c>
      <c r="B2406" s="87" t="s">
        <v>2557</v>
      </c>
      <c r="C2406" s="87" t="s">
        <v>346</v>
      </c>
      <c r="D2406" s="88">
        <v>8.75</v>
      </c>
    </row>
    <row r="2407" spans="1:4" x14ac:dyDescent="0.2">
      <c r="A2407" s="86">
        <v>1917607</v>
      </c>
      <c r="B2407" s="87" t="s">
        <v>2558</v>
      </c>
      <c r="C2407" s="87" t="s">
        <v>346</v>
      </c>
      <c r="D2407" s="88">
        <v>9.4</v>
      </c>
    </row>
    <row r="2408" spans="1:4" x14ac:dyDescent="0.2">
      <c r="A2408" s="86">
        <v>1917608</v>
      </c>
      <c r="B2408" s="87" t="s">
        <v>2559</v>
      </c>
      <c r="C2408" s="87" t="s">
        <v>346</v>
      </c>
      <c r="D2408" s="88">
        <v>10.51</v>
      </c>
    </row>
    <row r="2409" spans="1:4" x14ac:dyDescent="0.2">
      <c r="A2409" s="86">
        <v>1917609</v>
      </c>
      <c r="B2409" s="87" t="s">
        <v>2560</v>
      </c>
      <c r="C2409" s="87" t="s">
        <v>346</v>
      </c>
      <c r="D2409" s="88">
        <v>11.96</v>
      </c>
    </row>
    <row r="2410" spans="1:4" x14ac:dyDescent="0.2">
      <c r="A2410" s="86">
        <v>1917610</v>
      </c>
      <c r="B2410" s="87" t="s">
        <v>2561</v>
      </c>
      <c r="C2410" s="87" t="s">
        <v>346</v>
      </c>
      <c r="D2410" s="88">
        <v>14.13</v>
      </c>
    </row>
    <row r="2411" spans="1:4" x14ac:dyDescent="0.2">
      <c r="A2411" s="86">
        <v>1917611</v>
      </c>
      <c r="B2411" s="87" t="s">
        <v>2562</v>
      </c>
      <c r="C2411" s="87" t="s">
        <v>346</v>
      </c>
      <c r="D2411" s="88">
        <v>16.559999999999999</v>
      </c>
    </row>
    <row r="2412" spans="1:4" x14ac:dyDescent="0.2">
      <c r="A2412" s="86">
        <v>1917612</v>
      </c>
      <c r="B2412" s="87" t="s">
        <v>2563</v>
      </c>
      <c r="C2412" s="87" t="s">
        <v>346</v>
      </c>
      <c r="D2412" s="88">
        <v>19.440000000000001</v>
      </c>
    </row>
    <row r="2413" spans="1:4" x14ac:dyDescent="0.2">
      <c r="A2413" s="86">
        <v>1917613</v>
      </c>
      <c r="B2413" s="87" t="s">
        <v>2564</v>
      </c>
      <c r="C2413" s="87" t="s">
        <v>346</v>
      </c>
      <c r="D2413" s="88">
        <v>22.62</v>
      </c>
    </row>
    <row r="2414" spans="1:4" x14ac:dyDescent="0.2">
      <c r="A2414" s="86">
        <v>1917614</v>
      </c>
      <c r="B2414" s="87" t="s">
        <v>2565</v>
      </c>
      <c r="C2414" s="87" t="s">
        <v>346</v>
      </c>
      <c r="D2414" s="88">
        <v>26.11</v>
      </c>
    </row>
    <row r="2415" spans="1:4" x14ac:dyDescent="0.2">
      <c r="A2415" s="86">
        <v>1917615</v>
      </c>
      <c r="B2415" s="87" t="s">
        <v>2566</v>
      </c>
      <c r="C2415" s="87" t="s">
        <v>346</v>
      </c>
      <c r="D2415" s="88">
        <v>30.07</v>
      </c>
    </row>
    <row r="2416" spans="1:4" x14ac:dyDescent="0.2">
      <c r="A2416" s="86">
        <v>1917616</v>
      </c>
      <c r="B2416" s="87" t="s">
        <v>2567</v>
      </c>
      <c r="C2416" s="87" t="s">
        <v>346</v>
      </c>
      <c r="D2416" s="88">
        <v>34.82</v>
      </c>
    </row>
    <row r="2417" spans="1:4" x14ac:dyDescent="0.2">
      <c r="A2417" s="86">
        <v>1917617</v>
      </c>
      <c r="B2417" s="87" t="s">
        <v>2568</v>
      </c>
      <c r="C2417" s="87" t="s">
        <v>346</v>
      </c>
      <c r="D2417" s="88">
        <v>39.01</v>
      </c>
    </row>
    <row r="2418" spans="1:4" x14ac:dyDescent="0.2">
      <c r="A2418" s="86">
        <v>1917618</v>
      </c>
      <c r="B2418" s="87" t="s">
        <v>2569</v>
      </c>
      <c r="C2418" s="87" t="s">
        <v>346</v>
      </c>
      <c r="D2418" s="88">
        <v>44.45</v>
      </c>
    </row>
    <row r="2419" spans="1:4" x14ac:dyDescent="0.2">
      <c r="A2419" s="86">
        <v>1917619</v>
      </c>
      <c r="B2419" s="87" t="s">
        <v>2570</v>
      </c>
      <c r="C2419" s="87" t="s">
        <v>346</v>
      </c>
      <c r="D2419" s="88">
        <v>48.22</v>
      </c>
    </row>
    <row r="2420" spans="1:4" x14ac:dyDescent="0.2">
      <c r="A2420" s="86">
        <v>1917602</v>
      </c>
      <c r="B2420" s="87" t="s">
        <v>2571</v>
      </c>
      <c r="C2420" s="87" t="s">
        <v>346</v>
      </c>
      <c r="D2420" s="88">
        <v>5.86</v>
      </c>
    </row>
    <row r="2421" spans="1:4" x14ac:dyDescent="0.2">
      <c r="A2421" s="86">
        <v>1917603</v>
      </c>
      <c r="B2421" s="87" t="s">
        <v>2572</v>
      </c>
      <c r="C2421" s="87" t="s">
        <v>346</v>
      </c>
      <c r="D2421" s="88">
        <v>6.55</v>
      </c>
    </row>
    <row r="2422" spans="1:4" x14ac:dyDescent="0.2">
      <c r="A2422" s="86">
        <v>1917604</v>
      </c>
      <c r="B2422" s="87" t="s">
        <v>2573</v>
      </c>
      <c r="C2422" s="87" t="s">
        <v>346</v>
      </c>
      <c r="D2422" s="88">
        <v>7.15</v>
      </c>
    </row>
    <row r="2423" spans="1:4" x14ac:dyDescent="0.2">
      <c r="A2423" s="86">
        <v>1917740</v>
      </c>
      <c r="B2423" s="87" t="s">
        <v>2574</v>
      </c>
      <c r="C2423" s="87" t="s">
        <v>346</v>
      </c>
      <c r="D2423" s="88">
        <v>5.65</v>
      </c>
    </row>
    <row r="2424" spans="1:4" x14ac:dyDescent="0.2">
      <c r="A2424" s="86">
        <v>1917263</v>
      </c>
      <c r="B2424" s="87" t="s">
        <v>2575</v>
      </c>
      <c r="C2424" s="87" t="s">
        <v>346</v>
      </c>
      <c r="D2424" s="88">
        <v>10.220000000000001</v>
      </c>
    </row>
    <row r="2425" spans="1:4" x14ac:dyDescent="0.2">
      <c r="A2425" s="86">
        <v>1917264</v>
      </c>
      <c r="B2425" s="87" t="s">
        <v>2576</v>
      </c>
      <c r="C2425" s="87" t="s">
        <v>346</v>
      </c>
      <c r="D2425" s="88">
        <v>12.67</v>
      </c>
    </row>
    <row r="2426" spans="1:4" x14ac:dyDescent="0.2">
      <c r="A2426" s="86">
        <v>1917265</v>
      </c>
      <c r="B2426" s="87" t="s">
        <v>2577</v>
      </c>
      <c r="C2426" s="87" t="s">
        <v>346</v>
      </c>
      <c r="D2426" s="88">
        <v>16.420000000000002</v>
      </c>
    </row>
    <row r="2427" spans="1:4" x14ac:dyDescent="0.2">
      <c r="A2427" s="86">
        <v>1917260</v>
      </c>
      <c r="B2427" s="87" t="s">
        <v>2578</v>
      </c>
      <c r="C2427" s="87" t="s">
        <v>346</v>
      </c>
      <c r="D2427" s="88">
        <v>6.19</v>
      </c>
    </row>
    <row r="2428" spans="1:4" x14ac:dyDescent="0.2">
      <c r="A2428" s="86">
        <v>1917261</v>
      </c>
      <c r="B2428" s="87" t="s">
        <v>2579</v>
      </c>
      <c r="C2428" s="87" t="s">
        <v>346</v>
      </c>
      <c r="D2428" s="88">
        <v>6.9</v>
      </c>
    </row>
    <row r="2429" spans="1:4" x14ac:dyDescent="0.2">
      <c r="A2429" s="86">
        <v>1917262</v>
      </c>
      <c r="B2429" s="87" t="s">
        <v>2580</v>
      </c>
      <c r="C2429" s="87" t="s">
        <v>346</v>
      </c>
      <c r="D2429" s="88">
        <v>8.17</v>
      </c>
    </row>
    <row r="2430" spans="1:4" x14ac:dyDescent="0.2">
      <c r="A2430" s="86">
        <v>1917727</v>
      </c>
      <c r="B2430" s="87" t="s">
        <v>2581</v>
      </c>
      <c r="C2430" s="87" t="s">
        <v>346</v>
      </c>
      <c r="D2430" s="88">
        <v>5.99</v>
      </c>
    </row>
    <row r="2431" spans="1:4" x14ac:dyDescent="0.2">
      <c r="A2431" s="86">
        <v>1917351</v>
      </c>
      <c r="B2431" s="87" t="s">
        <v>2582</v>
      </c>
      <c r="C2431" s="87" t="s">
        <v>346</v>
      </c>
      <c r="D2431" s="88">
        <v>8.98</v>
      </c>
    </row>
    <row r="2432" spans="1:4" x14ac:dyDescent="0.2">
      <c r="A2432" s="86">
        <v>1917352</v>
      </c>
      <c r="B2432" s="87" t="s">
        <v>2583</v>
      </c>
      <c r="C2432" s="87" t="s">
        <v>346</v>
      </c>
      <c r="D2432" s="88">
        <v>11.84</v>
      </c>
    </row>
    <row r="2433" spans="1:4" x14ac:dyDescent="0.2">
      <c r="A2433" s="86">
        <v>1917353</v>
      </c>
      <c r="B2433" s="87" t="s">
        <v>2584</v>
      </c>
      <c r="C2433" s="87" t="s">
        <v>346</v>
      </c>
      <c r="D2433" s="88">
        <v>15.19</v>
      </c>
    </row>
    <row r="2434" spans="1:4" x14ac:dyDescent="0.2">
      <c r="A2434" s="86">
        <v>1917354</v>
      </c>
      <c r="B2434" s="87" t="s">
        <v>2585</v>
      </c>
      <c r="C2434" s="87" t="s">
        <v>346</v>
      </c>
      <c r="D2434" s="88">
        <v>19.739999999999998</v>
      </c>
    </row>
    <row r="2435" spans="1:4" x14ac:dyDescent="0.2">
      <c r="A2435" s="86">
        <v>1917355</v>
      </c>
      <c r="B2435" s="87" t="s">
        <v>2586</v>
      </c>
      <c r="C2435" s="87" t="s">
        <v>346</v>
      </c>
      <c r="D2435" s="88">
        <v>25.41</v>
      </c>
    </row>
    <row r="2436" spans="1:4" x14ac:dyDescent="0.2">
      <c r="A2436" s="86">
        <v>1917356</v>
      </c>
      <c r="B2436" s="87" t="s">
        <v>2587</v>
      </c>
      <c r="C2436" s="87" t="s">
        <v>346</v>
      </c>
      <c r="D2436" s="88">
        <v>31.14</v>
      </c>
    </row>
    <row r="2437" spans="1:4" x14ac:dyDescent="0.2">
      <c r="A2437" s="86">
        <v>1917357</v>
      </c>
      <c r="B2437" s="87" t="s">
        <v>2588</v>
      </c>
      <c r="C2437" s="87" t="s">
        <v>346</v>
      </c>
      <c r="D2437" s="88">
        <v>35.61</v>
      </c>
    </row>
    <row r="2438" spans="1:4" x14ac:dyDescent="0.2">
      <c r="A2438" s="86">
        <v>1917348</v>
      </c>
      <c r="B2438" s="87" t="s">
        <v>2589</v>
      </c>
      <c r="C2438" s="87" t="s">
        <v>346</v>
      </c>
      <c r="D2438" s="88">
        <v>5.41</v>
      </c>
    </row>
    <row r="2439" spans="1:4" x14ac:dyDescent="0.2">
      <c r="A2439" s="86">
        <v>1917349</v>
      </c>
      <c r="B2439" s="87" t="s">
        <v>2590</v>
      </c>
      <c r="C2439" s="87" t="s">
        <v>346</v>
      </c>
      <c r="D2439" s="88">
        <v>5.87</v>
      </c>
    </row>
    <row r="2440" spans="1:4" x14ac:dyDescent="0.2">
      <c r="A2440" s="86">
        <v>1917350</v>
      </c>
      <c r="B2440" s="87" t="s">
        <v>2591</v>
      </c>
      <c r="C2440" s="87" t="s">
        <v>346</v>
      </c>
      <c r="D2440" s="88">
        <v>6.69</v>
      </c>
    </row>
    <row r="2441" spans="1:4" x14ac:dyDescent="0.2">
      <c r="A2441" s="86">
        <v>1917731</v>
      </c>
      <c r="B2441" s="87" t="s">
        <v>2592</v>
      </c>
      <c r="C2441" s="87" t="s">
        <v>346</v>
      </c>
      <c r="D2441" s="88">
        <v>5.3</v>
      </c>
    </row>
    <row r="2442" spans="1:4" x14ac:dyDescent="0.2">
      <c r="A2442" s="86">
        <v>1917463</v>
      </c>
      <c r="B2442" s="87" t="s">
        <v>2593</v>
      </c>
      <c r="C2442" s="87" t="s">
        <v>346</v>
      </c>
      <c r="D2442" s="88">
        <v>9.11</v>
      </c>
    </row>
    <row r="2443" spans="1:4" x14ac:dyDescent="0.2">
      <c r="A2443" s="86">
        <v>1917464</v>
      </c>
      <c r="B2443" s="87" t="s">
        <v>2594</v>
      </c>
      <c r="C2443" s="87" t="s">
        <v>346</v>
      </c>
      <c r="D2443" s="88">
        <v>10.54</v>
      </c>
    </row>
    <row r="2444" spans="1:4" x14ac:dyDescent="0.2">
      <c r="A2444" s="86">
        <v>1917465</v>
      </c>
      <c r="B2444" s="87" t="s">
        <v>2595</v>
      </c>
      <c r="C2444" s="87" t="s">
        <v>346</v>
      </c>
      <c r="D2444" s="88">
        <v>12.15</v>
      </c>
    </row>
    <row r="2445" spans="1:4" x14ac:dyDescent="0.2">
      <c r="A2445" s="86">
        <v>1917466</v>
      </c>
      <c r="B2445" s="87" t="s">
        <v>2596</v>
      </c>
      <c r="C2445" s="87" t="s">
        <v>346</v>
      </c>
      <c r="D2445" s="88">
        <v>14.46</v>
      </c>
    </row>
    <row r="2446" spans="1:4" x14ac:dyDescent="0.2">
      <c r="A2446" s="86">
        <v>1917467</v>
      </c>
      <c r="B2446" s="87" t="s">
        <v>2597</v>
      </c>
      <c r="C2446" s="87" t="s">
        <v>346</v>
      </c>
      <c r="D2446" s="88">
        <v>17.87</v>
      </c>
    </row>
    <row r="2447" spans="1:4" x14ac:dyDescent="0.2">
      <c r="A2447" s="86">
        <v>1917468</v>
      </c>
      <c r="B2447" s="87" t="s">
        <v>2598</v>
      </c>
      <c r="C2447" s="87" t="s">
        <v>346</v>
      </c>
      <c r="D2447" s="88">
        <v>21.76</v>
      </c>
    </row>
    <row r="2448" spans="1:4" x14ac:dyDescent="0.2">
      <c r="A2448" s="86">
        <v>1917469</v>
      </c>
      <c r="B2448" s="87" t="s">
        <v>2599</v>
      </c>
      <c r="C2448" s="87" t="s">
        <v>346</v>
      </c>
      <c r="D2448" s="88">
        <v>26.06</v>
      </c>
    </row>
    <row r="2449" spans="1:4" x14ac:dyDescent="0.2">
      <c r="A2449" s="86">
        <v>1917470</v>
      </c>
      <c r="B2449" s="87" t="s">
        <v>2600</v>
      </c>
      <c r="C2449" s="87" t="s">
        <v>346</v>
      </c>
      <c r="D2449" s="88">
        <v>31.08</v>
      </c>
    </row>
    <row r="2450" spans="1:4" x14ac:dyDescent="0.2">
      <c r="A2450" s="86">
        <v>1917471</v>
      </c>
      <c r="B2450" s="87" t="s">
        <v>2601</v>
      </c>
      <c r="C2450" s="87" t="s">
        <v>346</v>
      </c>
      <c r="D2450" s="88">
        <v>37.01</v>
      </c>
    </row>
    <row r="2451" spans="1:4" x14ac:dyDescent="0.2">
      <c r="A2451" s="86">
        <v>1917472</v>
      </c>
      <c r="B2451" s="87" t="s">
        <v>2602</v>
      </c>
      <c r="C2451" s="87" t="s">
        <v>346</v>
      </c>
      <c r="D2451" s="88">
        <v>39.630000000000003</v>
      </c>
    </row>
    <row r="2452" spans="1:4" x14ac:dyDescent="0.2">
      <c r="A2452" s="86">
        <v>1917460</v>
      </c>
      <c r="B2452" s="87" t="s">
        <v>2603</v>
      </c>
      <c r="C2452" s="87" t="s">
        <v>346</v>
      </c>
      <c r="D2452" s="88">
        <v>5.26</v>
      </c>
    </row>
    <row r="2453" spans="1:4" x14ac:dyDescent="0.2">
      <c r="A2453" s="86">
        <v>1917461</v>
      </c>
      <c r="B2453" s="87" t="s">
        <v>2604</v>
      </c>
      <c r="C2453" s="87" t="s">
        <v>346</v>
      </c>
      <c r="D2453" s="88">
        <v>6.25</v>
      </c>
    </row>
    <row r="2454" spans="1:4" x14ac:dyDescent="0.2">
      <c r="A2454" s="86">
        <v>1917462</v>
      </c>
      <c r="B2454" s="87" t="s">
        <v>2605</v>
      </c>
      <c r="C2454" s="87" t="s">
        <v>346</v>
      </c>
      <c r="D2454" s="88">
        <v>7.44</v>
      </c>
    </row>
    <row r="2455" spans="1:4" x14ac:dyDescent="0.2">
      <c r="A2455" s="86">
        <v>1917735</v>
      </c>
      <c r="B2455" s="87" t="s">
        <v>2606</v>
      </c>
      <c r="C2455" s="87" t="s">
        <v>346</v>
      </c>
      <c r="D2455" s="88">
        <v>4.7</v>
      </c>
    </row>
    <row r="2456" spans="1:4" x14ac:dyDescent="0.2">
      <c r="A2456" s="86">
        <v>1917061</v>
      </c>
      <c r="B2456" s="87" t="s">
        <v>2607</v>
      </c>
      <c r="C2456" s="87" t="s">
        <v>346</v>
      </c>
      <c r="D2456" s="88">
        <v>10.76</v>
      </c>
    </row>
    <row r="2457" spans="1:4" x14ac:dyDescent="0.2">
      <c r="A2457" s="86">
        <v>1917062</v>
      </c>
      <c r="B2457" s="87" t="s">
        <v>2608</v>
      </c>
      <c r="C2457" s="87" t="s">
        <v>346</v>
      </c>
      <c r="D2457" s="88">
        <v>10.97</v>
      </c>
    </row>
    <row r="2458" spans="1:4" x14ac:dyDescent="0.2">
      <c r="A2458" s="86">
        <v>1917063</v>
      </c>
      <c r="B2458" s="87" t="s">
        <v>2609</v>
      </c>
      <c r="C2458" s="87" t="s">
        <v>346</v>
      </c>
      <c r="D2458" s="88">
        <v>11.18</v>
      </c>
    </row>
    <row r="2459" spans="1:4" x14ac:dyDescent="0.2">
      <c r="A2459" s="86">
        <v>1917064</v>
      </c>
      <c r="B2459" s="87" t="s">
        <v>2610</v>
      </c>
      <c r="C2459" s="87" t="s">
        <v>346</v>
      </c>
      <c r="D2459" s="88">
        <v>11.4</v>
      </c>
    </row>
    <row r="2460" spans="1:4" x14ac:dyDescent="0.2">
      <c r="A2460" s="86">
        <v>1917065</v>
      </c>
      <c r="B2460" s="87" t="s">
        <v>2611</v>
      </c>
      <c r="C2460" s="87" t="s">
        <v>346</v>
      </c>
      <c r="D2460" s="88">
        <v>11.64</v>
      </c>
    </row>
    <row r="2461" spans="1:4" x14ac:dyDescent="0.2">
      <c r="A2461" s="86">
        <v>1917066</v>
      </c>
      <c r="B2461" s="87" t="s">
        <v>2612</v>
      </c>
      <c r="C2461" s="87" t="s">
        <v>346</v>
      </c>
      <c r="D2461" s="88">
        <v>11.77</v>
      </c>
    </row>
    <row r="2462" spans="1:4" x14ac:dyDescent="0.2">
      <c r="A2462" s="86">
        <v>1901590</v>
      </c>
      <c r="B2462" s="87" t="s">
        <v>2613</v>
      </c>
      <c r="C2462" s="87" t="s">
        <v>346</v>
      </c>
      <c r="D2462" s="88">
        <v>7.1</v>
      </c>
    </row>
    <row r="2463" spans="1:4" x14ac:dyDescent="0.2">
      <c r="A2463" s="86">
        <v>1901591</v>
      </c>
      <c r="B2463" s="87" t="s">
        <v>2614</v>
      </c>
      <c r="C2463" s="87" t="s">
        <v>346</v>
      </c>
      <c r="D2463" s="88">
        <v>7.16</v>
      </c>
    </row>
    <row r="2464" spans="1:4" x14ac:dyDescent="0.2">
      <c r="A2464" s="86">
        <v>1901592</v>
      </c>
      <c r="B2464" s="87" t="s">
        <v>2615</v>
      </c>
      <c r="C2464" s="87" t="s">
        <v>346</v>
      </c>
      <c r="D2464" s="88">
        <v>7.22</v>
      </c>
    </row>
    <row r="2465" spans="1:4" x14ac:dyDescent="0.2">
      <c r="A2465" s="86">
        <v>1901593</v>
      </c>
      <c r="B2465" s="87" t="s">
        <v>2616</v>
      </c>
      <c r="C2465" s="87" t="s">
        <v>346</v>
      </c>
      <c r="D2465" s="88">
        <v>7.29</v>
      </c>
    </row>
    <row r="2466" spans="1:4" x14ac:dyDescent="0.2">
      <c r="A2466" s="86">
        <v>1901594</v>
      </c>
      <c r="B2466" s="87" t="s">
        <v>2617</v>
      </c>
      <c r="C2466" s="87" t="s">
        <v>346</v>
      </c>
      <c r="D2466" s="88">
        <v>7.36</v>
      </c>
    </row>
    <row r="2467" spans="1:4" x14ac:dyDescent="0.2">
      <c r="A2467" s="86">
        <v>1901589</v>
      </c>
      <c r="B2467" s="87" t="s">
        <v>2618</v>
      </c>
      <c r="C2467" s="87" t="s">
        <v>346</v>
      </c>
      <c r="D2467" s="88">
        <v>7.4</v>
      </c>
    </row>
    <row r="2468" spans="1:4" x14ac:dyDescent="0.2">
      <c r="A2468" s="86">
        <v>1901596</v>
      </c>
      <c r="B2468" s="87" t="s">
        <v>2619</v>
      </c>
      <c r="C2468" s="87" t="s">
        <v>346</v>
      </c>
      <c r="D2468" s="88">
        <v>9.34</v>
      </c>
    </row>
    <row r="2469" spans="1:4" x14ac:dyDescent="0.2">
      <c r="A2469" s="86">
        <v>1901597</v>
      </c>
      <c r="B2469" s="87" t="s">
        <v>2620</v>
      </c>
      <c r="C2469" s="87" t="s">
        <v>346</v>
      </c>
      <c r="D2469" s="88">
        <v>9.4</v>
      </c>
    </row>
    <row r="2470" spans="1:4" x14ac:dyDescent="0.2">
      <c r="A2470" s="86">
        <v>1901598</v>
      </c>
      <c r="B2470" s="87" t="s">
        <v>2621</v>
      </c>
      <c r="C2470" s="87" t="s">
        <v>346</v>
      </c>
      <c r="D2470" s="88">
        <v>9.4600000000000009</v>
      </c>
    </row>
    <row r="2471" spans="1:4" x14ac:dyDescent="0.2">
      <c r="A2471" s="86">
        <v>1901599</v>
      </c>
      <c r="B2471" s="87" t="s">
        <v>2622</v>
      </c>
      <c r="C2471" s="87" t="s">
        <v>346</v>
      </c>
      <c r="D2471" s="88">
        <v>9.52</v>
      </c>
    </row>
    <row r="2472" spans="1:4" x14ac:dyDescent="0.2">
      <c r="A2472" s="86">
        <v>1901600</v>
      </c>
      <c r="B2472" s="87" t="s">
        <v>2623</v>
      </c>
      <c r="C2472" s="87" t="s">
        <v>346</v>
      </c>
      <c r="D2472" s="88">
        <v>9.59</v>
      </c>
    </row>
    <row r="2473" spans="1:4" x14ac:dyDescent="0.2">
      <c r="A2473" s="86">
        <v>1901595</v>
      </c>
      <c r="B2473" s="87" t="s">
        <v>2624</v>
      </c>
      <c r="C2473" s="87" t="s">
        <v>346</v>
      </c>
      <c r="D2473" s="88">
        <v>9.6199999999999992</v>
      </c>
    </row>
    <row r="2474" spans="1:4" x14ac:dyDescent="0.2">
      <c r="A2474" s="86">
        <v>1917097</v>
      </c>
      <c r="B2474" s="87" t="s">
        <v>2625</v>
      </c>
      <c r="C2474" s="87" t="s">
        <v>346</v>
      </c>
      <c r="D2474" s="88">
        <v>7.58</v>
      </c>
    </row>
    <row r="2475" spans="1:4" x14ac:dyDescent="0.2">
      <c r="A2475" s="86">
        <v>1917098</v>
      </c>
      <c r="B2475" s="87" t="s">
        <v>2626</v>
      </c>
      <c r="C2475" s="87" t="s">
        <v>346</v>
      </c>
      <c r="D2475" s="88">
        <v>7.71</v>
      </c>
    </row>
    <row r="2476" spans="1:4" x14ac:dyDescent="0.2">
      <c r="A2476" s="86">
        <v>1917099</v>
      </c>
      <c r="B2476" s="87" t="s">
        <v>2627</v>
      </c>
      <c r="C2476" s="87" t="s">
        <v>346</v>
      </c>
      <c r="D2476" s="88">
        <v>7.84</v>
      </c>
    </row>
    <row r="2477" spans="1:4" x14ac:dyDescent="0.2">
      <c r="A2477" s="86">
        <v>1917100</v>
      </c>
      <c r="B2477" s="87" t="s">
        <v>2628</v>
      </c>
      <c r="C2477" s="87" t="s">
        <v>346</v>
      </c>
      <c r="D2477" s="88">
        <v>7.98</v>
      </c>
    </row>
    <row r="2478" spans="1:4" x14ac:dyDescent="0.2">
      <c r="A2478" s="86">
        <v>1917101</v>
      </c>
      <c r="B2478" s="87" t="s">
        <v>2629</v>
      </c>
      <c r="C2478" s="87" t="s">
        <v>346</v>
      </c>
      <c r="D2478" s="88">
        <v>8.1300000000000008</v>
      </c>
    </row>
    <row r="2479" spans="1:4" x14ac:dyDescent="0.2">
      <c r="A2479" s="86">
        <v>1917102</v>
      </c>
      <c r="B2479" s="87" t="s">
        <v>2630</v>
      </c>
      <c r="C2479" s="87" t="s">
        <v>346</v>
      </c>
      <c r="D2479" s="88">
        <v>8.2100000000000009</v>
      </c>
    </row>
    <row r="2480" spans="1:4" x14ac:dyDescent="0.2">
      <c r="A2480" s="86">
        <v>1901601</v>
      </c>
      <c r="B2480" s="87" t="s">
        <v>2631</v>
      </c>
      <c r="C2480" s="87" t="s">
        <v>346</v>
      </c>
      <c r="D2480" s="88">
        <v>11.64</v>
      </c>
    </row>
    <row r="2481" spans="1:4" x14ac:dyDescent="0.2">
      <c r="A2481" s="86">
        <v>1901602</v>
      </c>
      <c r="B2481" s="87" t="s">
        <v>2632</v>
      </c>
      <c r="C2481" s="87" t="s">
        <v>346</v>
      </c>
      <c r="D2481" s="88">
        <v>11.7</v>
      </c>
    </row>
    <row r="2482" spans="1:4" x14ac:dyDescent="0.2">
      <c r="A2482" s="86">
        <v>1901603</v>
      </c>
      <c r="B2482" s="87" t="s">
        <v>2633</v>
      </c>
      <c r="C2482" s="87" t="s">
        <v>346</v>
      </c>
      <c r="D2482" s="88">
        <v>11.76</v>
      </c>
    </row>
    <row r="2483" spans="1:4" x14ac:dyDescent="0.2">
      <c r="A2483" s="86">
        <v>1901604</v>
      </c>
      <c r="B2483" s="87" t="s">
        <v>2634</v>
      </c>
      <c r="C2483" s="87" t="s">
        <v>346</v>
      </c>
      <c r="D2483" s="88">
        <v>11.82</v>
      </c>
    </row>
    <row r="2484" spans="1:4" x14ac:dyDescent="0.2">
      <c r="A2484" s="86">
        <v>1901605</v>
      </c>
      <c r="B2484" s="87" t="s">
        <v>2635</v>
      </c>
      <c r="C2484" s="87" t="s">
        <v>346</v>
      </c>
      <c r="D2484" s="88">
        <v>11.88</v>
      </c>
    </row>
    <row r="2485" spans="1:4" x14ac:dyDescent="0.2">
      <c r="A2485" s="86">
        <v>1901606</v>
      </c>
      <c r="B2485" s="87" t="s">
        <v>2636</v>
      </c>
      <c r="C2485" s="87" t="s">
        <v>346</v>
      </c>
      <c r="D2485" s="88">
        <v>11.92</v>
      </c>
    </row>
    <row r="2486" spans="1:4" x14ac:dyDescent="0.2">
      <c r="A2486" s="86">
        <v>1917133</v>
      </c>
      <c r="B2486" s="87" t="s">
        <v>2637</v>
      </c>
      <c r="C2486" s="87" t="s">
        <v>346</v>
      </c>
      <c r="D2486" s="88">
        <v>7.23</v>
      </c>
    </row>
    <row r="2487" spans="1:4" x14ac:dyDescent="0.2">
      <c r="A2487" s="86">
        <v>1917134</v>
      </c>
      <c r="B2487" s="87" t="s">
        <v>2638</v>
      </c>
      <c r="C2487" s="87" t="s">
        <v>346</v>
      </c>
      <c r="D2487" s="88">
        <v>7.34</v>
      </c>
    </row>
    <row r="2488" spans="1:4" x14ac:dyDescent="0.2">
      <c r="A2488" s="86">
        <v>1917135</v>
      </c>
      <c r="B2488" s="87" t="s">
        <v>2639</v>
      </c>
      <c r="C2488" s="87" t="s">
        <v>346</v>
      </c>
      <c r="D2488" s="88">
        <v>7.44</v>
      </c>
    </row>
    <row r="2489" spans="1:4" x14ac:dyDescent="0.2">
      <c r="A2489" s="86">
        <v>1917136</v>
      </c>
      <c r="B2489" s="87" t="s">
        <v>2640</v>
      </c>
      <c r="C2489" s="87" t="s">
        <v>346</v>
      </c>
      <c r="D2489" s="88">
        <v>7.56</v>
      </c>
    </row>
    <row r="2490" spans="1:4" x14ac:dyDescent="0.2">
      <c r="A2490" s="86">
        <v>1917137</v>
      </c>
      <c r="B2490" s="87" t="s">
        <v>2641</v>
      </c>
      <c r="C2490" s="87" t="s">
        <v>346</v>
      </c>
      <c r="D2490" s="88">
        <v>7.68</v>
      </c>
    </row>
    <row r="2491" spans="1:4" x14ac:dyDescent="0.2">
      <c r="A2491" s="86">
        <v>1917138</v>
      </c>
      <c r="B2491" s="87" t="s">
        <v>2642</v>
      </c>
      <c r="C2491" s="87" t="s">
        <v>346</v>
      </c>
      <c r="D2491" s="88">
        <v>7.74</v>
      </c>
    </row>
    <row r="2492" spans="1:4" x14ac:dyDescent="0.2">
      <c r="A2492" s="86">
        <v>1917169</v>
      </c>
      <c r="B2492" s="87" t="s">
        <v>2643</v>
      </c>
      <c r="C2492" s="87" t="s">
        <v>346</v>
      </c>
      <c r="D2492" s="88">
        <v>6.88</v>
      </c>
    </row>
    <row r="2493" spans="1:4" x14ac:dyDescent="0.2">
      <c r="A2493" s="86">
        <v>1917170</v>
      </c>
      <c r="B2493" s="87" t="s">
        <v>2644</v>
      </c>
      <c r="C2493" s="87" t="s">
        <v>346</v>
      </c>
      <c r="D2493" s="88">
        <v>6.97</v>
      </c>
    </row>
    <row r="2494" spans="1:4" x14ac:dyDescent="0.2">
      <c r="A2494" s="86">
        <v>1917171</v>
      </c>
      <c r="B2494" s="87" t="s">
        <v>2645</v>
      </c>
      <c r="C2494" s="87" t="s">
        <v>346</v>
      </c>
      <c r="D2494" s="88">
        <v>7.07</v>
      </c>
    </row>
    <row r="2495" spans="1:4" x14ac:dyDescent="0.2">
      <c r="A2495" s="86">
        <v>1917172</v>
      </c>
      <c r="B2495" s="87" t="s">
        <v>2646</v>
      </c>
      <c r="C2495" s="87" t="s">
        <v>346</v>
      </c>
      <c r="D2495" s="88">
        <v>7.17</v>
      </c>
    </row>
    <row r="2496" spans="1:4" x14ac:dyDescent="0.2">
      <c r="A2496" s="86">
        <v>1917173</v>
      </c>
      <c r="B2496" s="87" t="s">
        <v>2647</v>
      </c>
      <c r="C2496" s="87" t="s">
        <v>346</v>
      </c>
      <c r="D2496" s="88">
        <v>7.27</v>
      </c>
    </row>
    <row r="2497" spans="1:4" x14ac:dyDescent="0.2">
      <c r="A2497" s="86">
        <v>1917174</v>
      </c>
      <c r="B2497" s="87" t="s">
        <v>2648</v>
      </c>
      <c r="C2497" s="87" t="s">
        <v>346</v>
      </c>
      <c r="D2497" s="88">
        <v>7.33</v>
      </c>
    </row>
    <row r="2498" spans="1:4" x14ac:dyDescent="0.2">
      <c r="A2498" s="86">
        <v>1917205</v>
      </c>
      <c r="B2498" s="87" t="s">
        <v>2649</v>
      </c>
      <c r="C2498" s="87" t="s">
        <v>346</v>
      </c>
      <c r="D2498" s="88">
        <v>7.6</v>
      </c>
    </row>
    <row r="2499" spans="1:4" x14ac:dyDescent="0.2">
      <c r="A2499" s="86">
        <v>1917206</v>
      </c>
      <c r="B2499" s="87" t="s">
        <v>2650</v>
      </c>
      <c r="C2499" s="87" t="s">
        <v>346</v>
      </c>
      <c r="D2499" s="88">
        <v>7.68</v>
      </c>
    </row>
    <row r="2500" spans="1:4" x14ac:dyDescent="0.2">
      <c r="A2500" s="86">
        <v>1917207</v>
      </c>
      <c r="B2500" s="87" t="s">
        <v>2651</v>
      </c>
      <c r="C2500" s="87" t="s">
        <v>346</v>
      </c>
      <c r="D2500" s="88">
        <v>7.77</v>
      </c>
    </row>
    <row r="2501" spans="1:4" x14ac:dyDescent="0.2">
      <c r="A2501" s="86">
        <v>1917208</v>
      </c>
      <c r="B2501" s="87" t="s">
        <v>2652</v>
      </c>
      <c r="C2501" s="87" t="s">
        <v>346</v>
      </c>
      <c r="D2501" s="88">
        <v>7.86</v>
      </c>
    </row>
    <row r="2502" spans="1:4" x14ac:dyDescent="0.2">
      <c r="A2502" s="86">
        <v>1917209</v>
      </c>
      <c r="B2502" s="87" t="s">
        <v>2653</v>
      </c>
      <c r="C2502" s="87" t="s">
        <v>346</v>
      </c>
      <c r="D2502" s="88">
        <v>7.95</v>
      </c>
    </row>
    <row r="2503" spans="1:4" x14ac:dyDescent="0.2">
      <c r="A2503" s="86">
        <v>1917210</v>
      </c>
      <c r="B2503" s="87" t="s">
        <v>2654</v>
      </c>
      <c r="C2503" s="87" t="s">
        <v>346</v>
      </c>
      <c r="D2503" s="88">
        <v>8</v>
      </c>
    </row>
    <row r="2504" spans="1:4" x14ac:dyDescent="0.2">
      <c r="A2504" s="86">
        <v>1917025</v>
      </c>
      <c r="B2504" s="87" t="s">
        <v>2655</v>
      </c>
      <c r="C2504" s="87" t="s">
        <v>346</v>
      </c>
      <c r="D2504" s="88">
        <v>14.58</v>
      </c>
    </row>
    <row r="2505" spans="1:4" x14ac:dyDescent="0.2">
      <c r="A2505" s="86">
        <v>1917026</v>
      </c>
      <c r="B2505" s="87" t="s">
        <v>2656</v>
      </c>
      <c r="C2505" s="87" t="s">
        <v>346</v>
      </c>
      <c r="D2505" s="88">
        <v>14.88</v>
      </c>
    </row>
    <row r="2506" spans="1:4" x14ac:dyDescent="0.2">
      <c r="A2506" s="86">
        <v>1917027</v>
      </c>
      <c r="B2506" s="87" t="s">
        <v>2657</v>
      </c>
      <c r="C2506" s="87" t="s">
        <v>346</v>
      </c>
      <c r="D2506" s="88">
        <v>15.18</v>
      </c>
    </row>
    <row r="2507" spans="1:4" x14ac:dyDescent="0.2">
      <c r="A2507" s="86">
        <v>1917028</v>
      </c>
      <c r="B2507" s="87" t="s">
        <v>2658</v>
      </c>
      <c r="C2507" s="87" t="s">
        <v>346</v>
      </c>
      <c r="D2507" s="88">
        <v>15.5</v>
      </c>
    </row>
    <row r="2508" spans="1:4" x14ac:dyDescent="0.2">
      <c r="A2508" s="86">
        <v>1917029</v>
      </c>
      <c r="B2508" s="87" t="s">
        <v>2659</v>
      </c>
      <c r="C2508" s="87" t="s">
        <v>346</v>
      </c>
      <c r="D2508" s="88">
        <v>15.84</v>
      </c>
    </row>
    <row r="2509" spans="1:4" x14ac:dyDescent="0.2">
      <c r="A2509" s="86">
        <v>1917030</v>
      </c>
      <c r="B2509" s="87" t="s">
        <v>2660</v>
      </c>
      <c r="C2509" s="87" t="s">
        <v>346</v>
      </c>
      <c r="D2509" s="88">
        <v>16.02</v>
      </c>
    </row>
    <row r="2510" spans="1:4" x14ac:dyDescent="0.2">
      <c r="A2510" s="86">
        <v>1917629</v>
      </c>
      <c r="B2510" s="87" t="s">
        <v>2661</v>
      </c>
      <c r="C2510" s="87" t="s">
        <v>346</v>
      </c>
      <c r="D2510" s="88">
        <v>13.17</v>
      </c>
    </row>
    <row r="2511" spans="1:4" x14ac:dyDescent="0.2">
      <c r="A2511" s="86">
        <v>1917633</v>
      </c>
      <c r="B2511" s="87" t="s">
        <v>2662</v>
      </c>
      <c r="C2511" s="87" t="s">
        <v>346</v>
      </c>
      <c r="D2511" s="88">
        <v>14.74</v>
      </c>
    </row>
    <row r="2512" spans="1:4" x14ac:dyDescent="0.2">
      <c r="A2512" s="86">
        <v>1917634</v>
      </c>
      <c r="B2512" s="87" t="s">
        <v>2663</v>
      </c>
      <c r="C2512" s="87" t="s">
        <v>346</v>
      </c>
      <c r="D2512" s="88">
        <v>15.03</v>
      </c>
    </row>
    <row r="2513" spans="1:4" x14ac:dyDescent="0.2">
      <c r="A2513" s="86">
        <v>1917635</v>
      </c>
      <c r="B2513" s="87" t="s">
        <v>2664</v>
      </c>
      <c r="C2513" s="87" t="s">
        <v>346</v>
      </c>
      <c r="D2513" s="88">
        <v>15.31</v>
      </c>
    </row>
    <row r="2514" spans="1:4" x14ac:dyDescent="0.2">
      <c r="A2514" s="86">
        <v>1917636</v>
      </c>
      <c r="B2514" s="87" t="s">
        <v>2665</v>
      </c>
      <c r="C2514" s="87" t="s">
        <v>346</v>
      </c>
      <c r="D2514" s="88">
        <v>17.149999999999999</v>
      </c>
    </row>
    <row r="2515" spans="1:4" x14ac:dyDescent="0.2">
      <c r="A2515" s="86">
        <v>1917637</v>
      </c>
      <c r="B2515" s="87" t="s">
        <v>2666</v>
      </c>
      <c r="C2515" s="87" t="s">
        <v>346</v>
      </c>
      <c r="D2515" s="88">
        <v>17.53</v>
      </c>
    </row>
    <row r="2516" spans="1:4" x14ac:dyDescent="0.2">
      <c r="A2516" s="86">
        <v>1917638</v>
      </c>
      <c r="B2516" s="87" t="s">
        <v>2667</v>
      </c>
      <c r="C2516" s="87" t="s">
        <v>346</v>
      </c>
      <c r="D2516" s="88">
        <v>17.91</v>
      </c>
    </row>
    <row r="2517" spans="1:4" x14ac:dyDescent="0.2">
      <c r="A2517" s="86">
        <v>1917630</v>
      </c>
      <c r="B2517" s="87" t="s">
        <v>2668</v>
      </c>
      <c r="C2517" s="87" t="s">
        <v>346</v>
      </c>
      <c r="D2517" s="88">
        <v>13.67</v>
      </c>
    </row>
    <row r="2518" spans="1:4" x14ac:dyDescent="0.2">
      <c r="A2518" s="86">
        <v>1917631</v>
      </c>
      <c r="B2518" s="87" t="s">
        <v>2669</v>
      </c>
      <c r="C2518" s="87" t="s">
        <v>346</v>
      </c>
      <c r="D2518" s="88">
        <v>14.1</v>
      </c>
    </row>
    <row r="2519" spans="1:4" x14ac:dyDescent="0.2">
      <c r="A2519" s="86">
        <v>1917632</v>
      </c>
      <c r="B2519" s="87" t="s">
        <v>2670</v>
      </c>
      <c r="C2519" s="87" t="s">
        <v>346</v>
      </c>
      <c r="D2519" s="88">
        <v>14.38</v>
      </c>
    </row>
    <row r="2520" spans="1:4" x14ac:dyDescent="0.2">
      <c r="A2520" s="86">
        <v>1917639</v>
      </c>
      <c r="B2520" s="87" t="s">
        <v>2671</v>
      </c>
      <c r="C2520" s="87" t="s">
        <v>346</v>
      </c>
      <c r="D2520" s="88">
        <v>18.100000000000001</v>
      </c>
    </row>
    <row r="2521" spans="1:4" x14ac:dyDescent="0.2">
      <c r="A2521" s="86">
        <v>1917646</v>
      </c>
      <c r="B2521" s="87" t="s">
        <v>2672</v>
      </c>
      <c r="C2521" s="87" t="s">
        <v>346</v>
      </c>
      <c r="D2521" s="88">
        <v>18.21</v>
      </c>
    </row>
    <row r="2522" spans="1:4" x14ac:dyDescent="0.2">
      <c r="A2522" s="86">
        <v>1917647</v>
      </c>
      <c r="B2522" s="87" t="s">
        <v>2673</v>
      </c>
      <c r="C2522" s="87" t="s">
        <v>346</v>
      </c>
      <c r="D2522" s="88">
        <v>18.47</v>
      </c>
    </row>
    <row r="2523" spans="1:4" x14ac:dyDescent="0.2">
      <c r="A2523" s="86">
        <v>1917648</v>
      </c>
      <c r="B2523" s="87" t="s">
        <v>2674</v>
      </c>
      <c r="C2523" s="87" t="s">
        <v>346</v>
      </c>
      <c r="D2523" s="88">
        <v>18.66</v>
      </c>
    </row>
    <row r="2524" spans="1:4" x14ac:dyDescent="0.2">
      <c r="A2524" s="86">
        <v>1917649</v>
      </c>
      <c r="B2524" s="87" t="s">
        <v>2675</v>
      </c>
      <c r="C2524" s="87" t="s">
        <v>346</v>
      </c>
      <c r="D2524" s="88">
        <v>18.93</v>
      </c>
    </row>
    <row r="2525" spans="1:4" x14ac:dyDescent="0.2">
      <c r="A2525" s="86">
        <v>1917650</v>
      </c>
      <c r="B2525" s="87" t="s">
        <v>2676</v>
      </c>
      <c r="C2525" s="87" t="s">
        <v>346</v>
      </c>
      <c r="D2525" s="88">
        <v>19.190000000000001</v>
      </c>
    </row>
    <row r="2526" spans="1:4" x14ac:dyDescent="0.2">
      <c r="A2526" s="86">
        <v>1917651</v>
      </c>
      <c r="B2526" s="87" t="s">
        <v>2677</v>
      </c>
      <c r="C2526" s="87" t="s">
        <v>346</v>
      </c>
      <c r="D2526" s="88">
        <v>19.579999999999998</v>
      </c>
    </row>
    <row r="2527" spans="1:4" x14ac:dyDescent="0.2">
      <c r="A2527" s="86">
        <v>1917652</v>
      </c>
      <c r="B2527" s="87" t="s">
        <v>2678</v>
      </c>
      <c r="C2527" s="87" t="s">
        <v>346</v>
      </c>
      <c r="D2527" s="88">
        <v>21.88</v>
      </c>
    </row>
    <row r="2528" spans="1:4" x14ac:dyDescent="0.2">
      <c r="A2528" s="86">
        <v>1917642</v>
      </c>
      <c r="B2528" s="87" t="s">
        <v>2679</v>
      </c>
      <c r="C2528" s="87" t="s">
        <v>346</v>
      </c>
      <c r="D2528" s="88">
        <v>17.09</v>
      </c>
    </row>
    <row r="2529" spans="1:4" x14ac:dyDescent="0.2">
      <c r="A2529" s="86">
        <v>1917643</v>
      </c>
      <c r="B2529" s="87" t="s">
        <v>2680</v>
      </c>
      <c r="C2529" s="87" t="s">
        <v>346</v>
      </c>
      <c r="D2529" s="88">
        <v>17.420000000000002</v>
      </c>
    </row>
    <row r="2530" spans="1:4" x14ac:dyDescent="0.2">
      <c r="A2530" s="86">
        <v>1917641</v>
      </c>
      <c r="B2530" s="87" t="s">
        <v>2681</v>
      </c>
      <c r="C2530" s="87" t="s">
        <v>346</v>
      </c>
      <c r="D2530" s="88">
        <v>15.12</v>
      </c>
    </row>
    <row r="2531" spans="1:4" x14ac:dyDescent="0.2">
      <c r="A2531" s="86">
        <v>1917644</v>
      </c>
      <c r="B2531" s="87" t="s">
        <v>2682</v>
      </c>
      <c r="C2531" s="87" t="s">
        <v>346</v>
      </c>
      <c r="D2531" s="88">
        <v>17.75</v>
      </c>
    </row>
    <row r="2532" spans="1:4" x14ac:dyDescent="0.2">
      <c r="A2532" s="86">
        <v>1917645</v>
      </c>
      <c r="B2532" s="87" t="s">
        <v>2683</v>
      </c>
      <c r="C2532" s="87" t="s">
        <v>346</v>
      </c>
      <c r="D2532" s="88">
        <v>17.940000000000001</v>
      </c>
    </row>
    <row r="2533" spans="1:4" x14ac:dyDescent="0.2">
      <c r="A2533" s="86">
        <v>1917653</v>
      </c>
      <c r="B2533" s="87" t="s">
        <v>2684</v>
      </c>
      <c r="C2533" s="87" t="s">
        <v>346</v>
      </c>
      <c r="D2533" s="88">
        <v>22.17</v>
      </c>
    </row>
    <row r="2534" spans="1:4" x14ac:dyDescent="0.2">
      <c r="A2534" s="86">
        <v>1917659</v>
      </c>
      <c r="B2534" s="87" t="s">
        <v>2685</v>
      </c>
      <c r="C2534" s="87" t="s">
        <v>346</v>
      </c>
      <c r="D2534" s="88">
        <v>17.489999999999998</v>
      </c>
    </row>
    <row r="2535" spans="1:4" x14ac:dyDescent="0.2">
      <c r="A2535" s="86">
        <v>1917660</v>
      </c>
      <c r="B2535" s="87" t="s">
        <v>2686</v>
      </c>
      <c r="C2535" s="87" t="s">
        <v>346</v>
      </c>
      <c r="D2535" s="88">
        <v>17.62</v>
      </c>
    </row>
    <row r="2536" spans="1:4" x14ac:dyDescent="0.2">
      <c r="A2536" s="86">
        <v>1917661</v>
      </c>
      <c r="B2536" s="87" t="s">
        <v>2687</v>
      </c>
      <c r="C2536" s="87" t="s">
        <v>346</v>
      </c>
      <c r="D2536" s="88">
        <v>17.75</v>
      </c>
    </row>
    <row r="2537" spans="1:4" x14ac:dyDescent="0.2">
      <c r="A2537" s="86">
        <v>1917662</v>
      </c>
      <c r="B2537" s="87" t="s">
        <v>2688</v>
      </c>
      <c r="C2537" s="87" t="s">
        <v>346</v>
      </c>
      <c r="D2537" s="88">
        <v>17.88</v>
      </c>
    </row>
    <row r="2538" spans="1:4" x14ac:dyDescent="0.2">
      <c r="A2538" s="86">
        <v>1917663</v>
      </c>
      <c r="B2538" s="87" t="s">
        <v>2689</v>
      </c>
      <c r="C2538" s="87" t="s">
        <v>346</v>
      </c>
      <c r="D2538" s="88">
        <v>18.079999999999998</v>
      </c>
    </row>
    <row r="2539" spans="1:4" x14ac:dyDescent="0.2">
      <c r="A2539" s="86">
        <v>1917664</v>
      </c>
      <c r="B2539" s="87" t="s">
        <v>2690</v>
      </c>
      <c r="C2539" s="87" t="s">
        <v>346</v>
      </c>
      <c r="D2539" s="88">
        <v>18.34</v>
      </c>
    </row>
    <row r="2540" spans="1:4" x14ac:dyDescent="0.2">
      <c r="A2540" s="86">
        <v>1917665</v>
      </c>
      <c r="B2540" s="87" t="s">
        <v>2691</v>
      </c>
      <c r="C2540" s="87" t="s">
        <v>346</v>
      </c>
      <c r="D2540" s="88">
        <v>18.73</v>
      </c>
    </row>
    <row r="2541" spans="1:4" x14ac:dyDescent="0.2">
      <c r="A2541" s="86">
        <v>1917655</v>
      </c>
      <c r="B2541" s="87" t="s">
        <v>2692</v>
      </c>
      <c r="C2541" s="87" t="s">
        <v>346</v>
      </c>
      <c r="D2541" s="88">
        <v>15.12</v>
      </c>
    </row>
    <row r="2542" spans="1:4" x14ac:dyDescent="0.2">
      <c r="A2542" s="86">
        <v>1917656</v>
      </c>
      <c r="B2542" s="87" t="s">
        <v>2693</v>
      </c>
      <c r="C2542" s="87" t="s">
        <v>346</v>
      </c>
      <c r="D2542" s="88">
        <v>16.96</v>
      </c>
    </row>
    <row r="2543" spans="1:4" x14ac:dyDescent="0.2">
      <c r="A2543" s="86">
        <v>1917654</v>
      </c>
      <c r="B2543" s="87" t="s">
        <v>2694</v>
      </c>
      <c r="C2543" s="87" t="s">
        <v>346</v>
      </c>
      <c r="D2543" s="88">
        <v>14.9</v>
      </c>
    </row>
    <row r="2544" spans="1:4" x14ac:dyDescent="0.2">
      <c r="A2544" s="86">
        <v>1917657</v>
      </c>
      <c r="B2544" s="87" t="s">
        <v>2695</v>
      </c>
      <c r="C2544" s="87" t="s">
        <v>346</v>
      </c>
      <c r="D2544" s="88">
        <v>17.16</v>
      </c>
    </row>
    <row r="2545" spans="1:4" x14ac:dyDescent="0.2">
      <c r="A2545" s="86">
        <v>1917658</v>
      </c>
      <c r="B2545" s="87" t="s">
        <v>2696</v>
      </c>
      <c r="C2545" s="87" t="s">
        <v>346</v>
      </c>
      <c r="D2545" s="88">
        <v>17.29</v>
      </c>
    </row>
    <row r="2546" spans="1:4" x14ac:dyDescent="0.2">
      <c r="A2546" s="86">
        <v>1917666</v>
      </c>
      <c r="B2546" s="87" t="s">
        <v>2697</v>
      </c>
      <c r="C2546" s="87" t="s">
        <v>346</v>
      </c>
      <c r="D2546" s="88">
        <v>18.989999999999998</v>
      </c>
    </row>
    <row r="2547" spans="1:4" x14ac:dyDescent="0.2">
      <c r="A2547" s="86">
        <v>1917672</v>
      </c>
      <c r="B2547" s="87" t="s">
        <v>2698</v>
      </c>
      <c r="C2547" s="87" t="s">
        <v>346</v>
      </c>
      <c r="D2547" s="88">
        <v>17.23</v>
      </c>
    </row>
    <row r="2548" spans="1:4" x14ac:dyDescent="0.2">
      <c r="A2548" s="86">
        <v>1917673</v>
      </c>
      <c r="B2548" s="87" t="s">
        <v>2699</v>
      </c>
      <c r="C2548" s="87" t="s">
        <v>346</v>
      </c>
      <c r="D2548" s="88">
        <v>17.36</v>
      </c>
    </row>
    <row r="2549" spans="1:4" x14ac:dyDescent="0.2">
      <c r="A2549" s="86">
        <v>1917674</v>
      </c>
      <c r="B2549" s="87" t="s">
        <v>2700</v>
      </c>
      <c r="C2549" s="87" t="s">
        <v>346</v>
      </c>
      <c r="D2549" s="88">
        <v>17.489999999999998</v>
      </c>
    </row>
    <row r="2550" spans="1:4" x14ac:dyDescent="0.2">
      <c r="A2550" s="86">
        <v>1917675</v>
      </c>
      <c r="B2550" s="87" t="s">
        <v>2701</v>
      </c>
      <c r="C2550" s="87" t="s">
        <v>346</v>
      </c>
      <c r="D2550" s="88">
        <v>17.62</v>
      </c>
    </row>
    <row r="2551" spans="1:4" x14ac:dyDescent="0.2">
      <c r="A2551" s="86">
        <v>1917676</v>
      </c>
      <c r="B2551" s="87" t="s">
        <v>2702</v>
      </c>
      <c r="C2551" s="87" t="s">
        <v>346</v>
      </c>
      <c r="D2551" s="88">
        <v>17.68</v>
      </c>
    </row>
    <row r="2552" spans="1:4" x14ac:dyDescent="0.2">
      <c r="A2552" s="86">
        <v>1917677</v>
      </c>
      <c r="B2552" s="87" t="s">
        <v>2703</v>
      </c>
      <c r="C2552" s="87" t="s">
        <v>346</v>
      </c>
      <c r="D2552" s="88">
        <v>17.940000000000001</v>
      </c>
    </row>
    <row r="2553" spans="1:4" x14ac:dyDescent="0.2">
      <c r="A2553" s="86">
        <v>1917678</v>
      </c>
      <c r="B2553" s="87" t="s">
        <v>2704</v>
      </c>
      <c r="C2553" s="87" t="s">
        <v>346</v>
      </c>
      <c r="D2553" s="88">
        <v>18.27</v>
      </c>
    </row>
    <row r="2554" spans="1:4" x14ac:dyDescent="0.2">
      <c r="A2554" s="86">
        <v>1917668</v>
      </c>
      <c r="B2554" s="87" t="s">
        <v>2705</v>
      </c>
      <c r="C2554" s="87" t="s">
        <v>346</v>
      </c>
      <c r="D2554" s="88">
        <v>15.03</v>
      </c>
    </row>
    <row r="2555" spans="1:4" x14ac:dyDescent="0.2">
      <c r="A2555" s="86">
        <v>1917669</v>
      </c>
      <c r="B2555" s="87" t="s">
        <v>2706</v>
      </c>
      <c r="C2555" s="87" t="s">
        <v>346</v>
      </c>
      <c r="D2555" s="88">
        <v>16.77</v>
      </c>
    </row>
    <row r="2556" spans="1:4" x14ac:dyDescent="0.2">
      <c r="A2556" s="86">
        <v>1917667</v>
      </c>
      <c r="B2556" s="87" t="s">
        <v>2707</v>
      </c>
      <c r="C2556" s="87" t="s">
        <v>346</v>
      </c>
      <c r="D2556" s="88">
        <v>14.8</v>
      </c>
    </row>
    <row r="2557" spans="1:4" x14ac:dyDescent="0.2">
      <c r="A2557" s="86">
        <v>1917670</v>
      </c>
      <c r="B2557" s="87" t="s">
        <v>2708</v>
      </c>
      <c r="C2557" s="87" t="s">
        <v>346</v>
      </c>
      <c r="D2557" s="88">
        <v>16.96</v>
      </c>
    </row>
    <row r="2558" spans="1:4" x14ac:dyDescent="0.2">
      <c r="A2558" s="86">
        <v>1917671</v>
      </c>
      <c r="B2558" s="87" t="s">
        <v>2709</v>
      </c>
      <c r="C2558" s="87" t="s">
        <v>346</v>
      </c>
      <c r="D2558" s="88">
        <v>17.09</v>
      </c>
    </row>
    <row r="2559" spans="1:4" x14ac:dyDescent="0.2">
      <c r="A2559" s="86">
        <v>1917679</v>
      </c>
      <c r="B2559" s="87" t="s">
        <v>2710</v>
      </c>
      <c r="C2559" s="87" t="s">
        <v>346</v>
      </c>
      <c r="D2559" s="88">
        <v>18.47</v>
      </c>
    </row>
    <row r="2560" spans="1:4" x14ac:dyDescent="0.2">
      <c r="A2560" s="86">
        <v>1917640</v>
      </c>
      <c r="B2560" s="87" t="s">
        <v>2711</v>
      </c>
      <c r="C2560" s="87" t="s">
        <v>346</v>
      </c>
      <c r="D2560" s="88">
        <v>7.95</v>
      </c>
    </row>
    <row r="2561" spans="1:4" x14ac:dyDescent="0.2">
      <c r="A2561" s="86">
        <v>1917686</v>
      </c>
      <c r="B2561" s="87" t="s">
        <v>2712</v>
      </c>
      <c r="C2561" s="87" t="s">
        <v>346</v>
      </c>
      <c r="D2561" s="88">
        <v>9.8699999999999992</v>
      </c>
    </row>
    <row r="2562" spans="1:4" x14ac:dyDescent="0.2">
      <c r="A2562" s="86">
        <v>1917687</v>
      </c>
      <c r="B2562" s="87" t="s">
        <v>2713</v>
      </c>
      <c r="C2562" s="87" t="s">
        <v>346</v>
      </c>
      <c r="D2562" s="88">
        <v>10.130000000000001</v>
      </c>
    </row>
    <row r="2563" spans="1:4" x14ac:dyDescent="0.2">
      <c r="A2563" s="86">
        <v>1917688</v>
      </c>
      <c r="B2563" s="87" t="s">
        <v>2714</v>
      </c>
      <c r="C2563" s="87" t="s">
        <v>346</v>
      </c>
      <c r="D2563" s="88">
        <v>11.18</v>
      </c>
    </row>
    <row r="2564" spans="1:4" x14ac:dyDescent="0.2">
      <c r="A2564" s="86">
        <v>1917689</v>
      </c>
      <c r="B2564" s="87" t="s">
        <v>2715</v>
      </c>
      <c r="C2564" s="87" t="s">
        <v>346</v>
      </c>
      <c r="D2564" s="88">
        <v>11.45</v>
      </c>
    </row>
    <row r="2565" spans="1:4" x14ac:dyDescent="0.2">
      <c r="A2565" s="86">
        <v>1917690</v>
      </c>
      <c r="B2565" s="87" t="s">
        <v>2716</v>
      </c>
      <c r="C2565" s="87" t="s">
        <v>346</v>
      </c>
      <c r="D2565" s="88">
        <v>11.66</v>
      </c>
    </row>
    <row r="2566" spans="1:4" x14ac:dyDescent="0.2">
      <c r="A2566" s="86">
        <v>1917691</v>
      </c>
      <c r="B2566" s="87" t="s">
        <v>2717</v>
      </c>
      <c r="C2566" s="87" t="s">
        <v>346</v>
      </c>
      <c r="D2566" s="88">
        <v>12.07</v>
      </c>
    </row>
    <row r="2567" spans="1:4" x14ac:dyDescent="0.2">
      <c r="A2567" s="86">
        <v>1917692</v>
      </c>
      <c r="B2567" s="87" t="s">
        <v>2718</v>
      </c>
      <c r="C2567" s="87" t="s">
        <v>346</v>
      </c>
      <c r="D2567" s="88">
        <v>13.62</v>
      </c>
    </row>
    <row r="2568" spans="1:4" x14ac:dyDescent="0.2">
      <c r="A2568" s="86">
        <v>1917682</v>
      </c>
      <c r="B2568" s="87" t="s">
        <v>2719</v>
      </c>
      <c r="C2568" s="87" t="s">
        <v>346</v>
      </c>
      <c r="D2568" s="88">
        <v>8.8000000000000007</v>
      </c>
    </row>
    <row r="2569" spans="1:4" x14ac:dyDescent="0.2">
      <c r="A2569" s="86">
        <v>1917693</v>
      </c>
      <c r="B2569" s="87" t="s">
        <v>2720</v>
      </c>
      <c r="C2569" s="87" t="s">
        <v>346</v>
      </c>
      <c r="D2569" s="88">
        <v>13.96</v>
      </c>
    </row>
    <row r="2570" spans="1:4" x14ac:dyDescent="0.2">
      <c r="A2570" s="86">
        <v>1917683</v>
      </c>
      <c r="B2570" s="87" t="s">
        <v>2721</v>
      </c>
      <c r="C2570" s="87" t="s">
        <v>346</v>
      </c>
      <c r="D2570" s="88">
        <v>9.1</v>
      </c>
    </row>
    <row r="2571" spans="1:4" x14ac:dyDescent="0.2">
      <c r="A2571" s="86">
        <v>1917681</v>
      </c>
      <c r="B2571" s="87" t="s">
        <v>2722</v>
      </c>
      <c r="C2571" s="87" t="s">
        <v>346</v>
      </c>
      <c r="D2571" s="88">
        <v>7.54</v>
      </c>
    </row>
    <row r="2572" spans="1:4" x14ac:dyDescent="0.2">
      <c r="A2572" s="86">
        <v>1917684</v>
      </c>
      <c r="B2572" s="87" t="s">
        <v>2723</v>
      </c>
      <c r="C2572" s="87" t="s">
        <v>346</v>
      </c>
      <c r="D2572" s="88">
        <v>9.36</v>
      </c>
    </row>
    <row r="2573" spans="1:4" x14ac:dyDescent="0.2">
      <c r="A2573" s="86">
        <v>1917685</v>
      </c>
      <c r="B2573" s="87" t="s">
        <v>2724</v>
      </c>
      <c r="C2573" s="87" t="s">
        <v>346</v>
      </c>
      <c r="D2573" s="88">
        <v>9.6199999999999992</v>
      </c>
    </row>
    <row r="2574" spans="1:4" x14ac:dyDescent="0.2">
      <c r="A2574" s="86">
        <v>1917699</v>
      </c>
      <c r="B2574" s="87" t="s">
        <v>2725</v>
      </c>
      <c r="C2574" s="87" t="s">
        <v>346</v>
      </c>
      <c r="D2574" s="88">
        <v>9.1</v>
      </c>
    </row>
    <row r="2575" spans="1:4" x14ac:dyDescent="0.2">
      <c r="A2575" s="86">
        <v>1917700</v>
      </c>
      <c r="B2575" s="87" t="s">
        <v>2726</v>
      </c>
      <c r="C2575" s="87" t="s">
        <v>346</v>
      </c>
      <c r="D2575" s="88">
        <v>9.26</v>
      </c>
    </row>
    <row r="2576" spans="1:4" x14ac:dyDescent="0.2">
      <c r="A2576" s="86">
        <v>1917701</v>
      </c>
      <c r="B2576" s="87" t="s">
        <v>2727</v>
      </c>
      <c r="C2576" s="87" t="s">
        <v>346</v>
      </c>
      <c r="D2576" s="88">
        <v>9.41</v>
      </c>
    </row>
    <row r="2577" spans="1:4" x14ac:dyDescent="0.2">
      <c r="A2577" s="86">
        <v>1917702</v>
      </c>
      <c r="B2577" s="87" t="s">
        <v>2728</v>
      </c>
      <c r="C2577" s="87" t="s">
        <v>346</v>
      </c>
      <c r="D2577" s="88">
        <v>9.57</v>
      </c>
    </row>
    <row r="2578" spans="1:4" x14ac:dyDescent="0.2">
      <c r="A2578" s="86">
        <v>1917703</v>
      </c>
      <c r="B2578" s="87" t="s">
        <v>2729</v>
      </c>
      <c r="C2578" s="87" t="s">
        <v>346</v>
      </c>
      <c r="D2578" s="88">
        <v>9.7200000000000006</v>
      </c>
    </row>
    <row r="2579" spans="1:4" x14ac:dyDescent="0.2">
      <c r="A2579" s="86">
        <v>1917704</v>
      </c>
      <c r="B2579" s="87" t="s">
        <v>2730</v>
      </c>
      <c r="C2579" s="87" t="s">
        <v>346</v>
      </c>
      <c r="D2579" s="88">
        <v>9.98</v>
      </c>
    </row>
    <row r="2580" spans="1:4" x14ac:dyDescent="0.2">
      <c r="A2580" s="86">
        <v>1917705</v>
      </c>
      <c r="B2580" s="87" t="s">
        <v>2731</v>
      </c>
      <c r="C2580" s="87" t="s">
        <v>346</v>
      </c>
      <c r="D2580" s="88">
        <v>11.25</v>
      </c>
    </row>
    <row r="2581" spans="1:4" x14ac:dyDescent="0.2">
      <c r="A2581" s="86">
        <v>1917695</v>
      </c>
      <c r="B2581" s="87" t="s">
        <v>2732</v>
      </c>
      <c r="C2581" s="87" t="s">
        <v>346</v>
      </c>
      <c r="D2581" s="88">
        <v>7.54</v>
      </c>
    </row>
    <row r="2582" spans="1:4" x14ac:dyDescent="0.2">
      <c r="A2582" s="86">
        <v>1917706</v>
      </c>
      <c r="B2582" s="87" t="s">
        <v>2733</v>
      </c>
      <c r="C2582" s="87" t="s">
        <v>346</v>
      </c>
      <c r="D2582" s="88">
        <v>11.52</v>
      </c>
    </row>
    <row r="2583" spans="1:4" x14ac:dyDescent="0.2">
      <c r="A2583" s="86">
        <v>1917696</v>
      </c>
      <c r="B2583" s="87" t="s">
        <v>2734</v>
      </c>
      <c r="C2583" s="87" t="s">
        <v>346</v>
      </c>
      <c r="D2583" s="88">
        <v>8.59</v>
      </c>
    </row>
    <row r="2584" spans="1:4" x14ac:dyDescent="0.2">
      <c r="A2584" s="86">
        <v>1917694</v>
      </c>
      <c r="B2584" s="87" t="s">
        <v>2735</v>
      </c>
      <c r="C2584" s="87" t="s">
        <v>346</v>
      </c>
      <c r="D2584" s="88">
        <v>7.3</v>
      </c>
    </row>
    <row r="2585" spans="1:4" x14ac:dyDescent="0.2">
      <c r="A2585" s="86">
        <v>1917697</v>
      </c>
      <c r="B2585" s="87" t="s">
        <v>2736</v>
      </c>
      <c r="C2585" s="87" t="s">
        <v>346</v>
      </c>
      <c r="D2585" s="88">
        <v>8.8000000000000007</v>
      </c>
    </row>
    <row r="2586" spans="1:4" x14ac:dyDescent="0.2">
      <c r="A2586" s="86">
        <v>1917698</v>
      </c>
      <c r="B2586" s="87" t="s">
        <v>2737</v>
      </c>
      <c r="C2586" s="87" t="s">
        <v>346</v>
      </c>
      <c r="D2586" s="88">
        <v>8.9499999999999993</v>
      </c>
    </row>
    <row r="2587" spans="1:4" x14ac:dyDescent="0.2">
      <c r="A2587" s="86">
        <v>1917712</v>
      </c>
      <c r="B2587" s="87" t="s">
        <v>2738</v>
      </c>
      <c r="C2587" s="87" t="s">
        <v>346</v>
      </c>
      <c r="D2587" s="88">
        <v>8.85</v>
      </c>
    </row>
    <row r="2588" spans="1:4" x14ac:dyDescent="0.2">
      <c r="A2588" s="86">
        <v>1917713</v>
      </c>
      <c r="B2588" s="87" t="s">
        <v>2739</v>
      </c>
      <c r="C2588" s="87" t="s">
        <v>346</v>
      </c>
      <c r="D2588" s="88">
        <v>9</v>
      </c>
    </row>
    <row r="2589" spans="1:4" x14ac:dyDescent="0.2">
      <c r="A2589" s="86">
        <v>1917714</v>
      </c>
      <c r="B2589" s="87" t="s">
        <v>2740</v>
      </c>
      <c r="C2589" s="87" t="s">
        <v>346</v>
      </c>
      <c r="D2589" s="88">
        <v>9.1</v>
      </c>
    </row>
    <row r="2590" spans="1:4" x14ac:dyDescent="0.2">
      <c r="A2590" s="86">
        <v>1917715</v>
      </c>
      <c r="B2590" s="87" t="s">
        <v>2741</v>
      </c>
      <c r="C2590" s="87" t="s">
        <v>346</v>
      </c>
      <c r="D2590" s="88">
        <v>9.26</v>
      </c>
    </row>
    <row r="2591" spans="1:4" x14ac:dyDescent="0.2">
      <c r="A2591" s="86">
        <v>1917716</v>
      </c>
      <c r="B2591" s="87" t="s">
        <v>2742</v>
      </c>
      <c r="C2591" s="87" t="s">
        <v>346</v>
      </c>
      <c r="D2591" s="88">
        <v>9.36</v>
      </c>
    </row>
    <row r="2592" spans="1:4" x14ac:dyDescent="0.2">
      <c r="A2592" s="86">
        <v>1917717</v>
      </c>
      <c r="B2592" s="87" t="s">
        <v>2743</v>
      </c>
      <c r="C2592" s="87" t="s">
        <v>346</v>
      </c>
      <c r="D2592" s="88">
        <v>9.6199999999999992</v>
      </c>
    </row>
    <row r="2593" spans="1:4" x14ac:dyDescent="0.2">
      <c r="A2593" s="86">
        <v>1917718</v>
      </c>
      <c r="B2593" s="87" t="s">
        <v>2744</v>
      </c>
      <c r="C2593" s="87" t="s">
        <v>346</v>
      </c>
      <c r="D2593" s="88">
        <v>9.93</v>
      </c>
    </row>
    <row r="2594" spans="1:4" x14ac:dyDescent="0.2">
      <c r="A2594" s="86">
        <v>1917708</v>
      </c>
      <c r="B2594" s="87" t="s">
        <v>2745</v>
      </c>
      <c r="C2594" s="87" t="s">
        <v>346</v>
      </c>
      <c r="D2594" s="88">
        <v>7.44</v>
      </c>
    </row>
    <row r="2595" spans="1:4" x14ac:dyDescent="0.2">
      <c r="A2595" s="86">
        <v>1917719</v>
      </c>
      <c r="B2595" s="87" t="s">
        <v>2746</v>
      </c>
      <c r="C2595" s="87" t="s">
        <v>346</v>
      </c>
      <c r="D2595" s="88">
        <v>10.130000000000001</v>
      </c>
    </row>
    <row r="2596" spans="1:4" x14ac:dyDescent="0.2">
      <c r="A2596" s="86">
        <v>1917709</v>
      </c>
      <c r="B2596" s="87" t="s">
        <v>2747</v>
      </c>
      <c r="C2596" s="87" t="s">
        <v>346</v>
      </c>
      <c r="D2596" s="88">
        <v>8.44</v>
      </c>
    </row>
    <row r="2597" spans="1:4" x14ac:dyDescent="0.2">
      <c r="A2597" s="86">
        <v>1917707</v>
      </c>
      <c r="B2597" s="87" t="s">
        <v>2748</v>
      </c>
      <c r="C2597" s="87" t="s">
        <v>346</v>
      </c>
      <c r="D2597" s="88">
        <v>7.23</v>
      </c>
    </row>
    <row r="2598" spans="1:4" x14ac:dyDescent="0.2">
      <c r="A2598" s="86">
        <v>1917710</v>
      </c>
      <c r="B2598" s="87" t="s">
        <v>2749</v>
      </c>
      <c r="C2598" s="87" t="s">
        <v>346</v>
      </c>
      <c r="D2598" s="88">
        <v>8.59</v>
      </c>
    </row>
    <row r="2599" spans="1:4" x14ac:dyDescent="0.2">
      <c r="A2599" s="86">
        <v>1917711</v>
      </c>
      <c r="B2599" s="87" t="s">
        <v>2750</v>
      </c>
      <c r="C2599" s="87" t="s">
        <v>346</v>
      </c>
      <c r="D2599" s="88">
        <v>8.74</v>
      </c>
    </row>
    <row r="2600" spans="1:4" x14ac:dyDescent="0.2">
      <c r="A2600" s="86">
        <v>1917680</v>
      </c>
      <c r="B2600" s="87" t="s">
        <v>2751</v>
      </c>
      <c r="C2600" s="87" t="s">
        <v>346</v>
      </c>
      <c r="D2600" s="88">
        <v>2.4700000000000002</v>
      </c>
    </row>
    <row r="2601" spans="1:4" x14ac:dyDescent="0.2">
      <c r="A2601" s="86">
        <v>1901607</v>
      </c>
      <c r="B2601" s="87" t="s">
        <v>2752</v>
      </c>
      <c r="C2601" s="87" t="s">
        <v>346</v>
      </c>
      <c r="D2601" s="88">
        <v>13.64</v>
      </c>
    </row>
    <row r="2602" spans="1:4" x14ac:dyDescent="0.2">
      <c r="A2602" s="86">
        <v>1901611</v>
      </c>
      <c r="B2602" s="87" t="s">
        <v>2753</v>
      </c>
      <c r="C2602" s="87" t="s">
        <v>346</v>
      </c>
      <c r="D2602" s="88">
        <v>17.190000000000001</v>
      </c>
    </row>
    <row r="2603" spans="1:4" x14ac:dyDescent="0.2">
      <c r="A2603" s="86">
        <v>1901612</v>
      </c>
      <c r="B2603" s="87" t="s">
        <v>2754</v>
      </c>
      <c r="C2603" s="87" t="s">
        <v>346</v>
      </c>
      <c r="D2603" s="88">
        <v>17.579999999999998</v>
      </c>
    </row>
    <row r="2604" spans="1:4" x14ac:dyDescent="0.2">
      <c r="A2604" s="86">
        <v>1901613</v>
      </c>
      <c r="B2604" s="87" t="s">
        <v>2755</v>
      </c>
      <c r="C2604" s="87" t="s">
        <v>346</v>
      </c>
      <c r="D2604" s="88">
        <v>17.88</v>
      </c>
    </row>
    <row r="2605" spans="1:4" x14ac:dyDescent="0.2">
      <c r="A2605" s="86">
        <v>1901614</v>
      </c>
      <c r="B2605" s="87" t="s">
        <v>2756</v>
      </c>
      <c r="C2605" s="87" t="s">
        <v>346</v>
      </c>
      <c r="D2605" s="88">
        <v>18.170000000000002</v>
      </c>
    </row>
    <row r="2606" spans="1:4" x14ac:dyDescent="0.2">
      <c r="A2606" s="86">
        <v>1901615</v>
      </c>
      <c r="B2606" s="87" t="s">
        <v>2757</v>
      </c>
      <c r="C2606" s="87" t="s">
        <v>346</v>
      </c>
      <c r="D2606" s="88">
        <v>18.559999999999999</v>
      </c>
    </row>
    <row r="2607" spans="1:4" x14ac:dyDescent="0.2">
      <c r="A2607" s="86">
        <v>1901616</v>
      </c>
      <c r="B2607" s="87" t="s">
        <v>2758</v>
      </c>
      <c r="C2607" s="87" t="s">
        <v>346</v>
      </c>
      <c r="D2607" s="88">
        <v>18.86</v>
      </c>
    </row>
    <row r="2608" spans="1:4" x14ac:dyDescent="0.2">
      <c r="A2608" s="86">
        <v>1901608</v>
      </c>
      <c r="B2608" s="87" t="s">
        <v>2759</v>
      </c>
      <c r="C2608" s="87" t="s">
        <v>346</v>
      </c>
      <c r="D2608" s="88">
        <v>14.1</v>
      </c>
    </row>
    <row r="2609" spans="1:4" x14ac:dyDescent="0.2">
      <c r="A2609" s="86">
        <v>1901609</v>
      </c>
      <c r="B2609" s="87" t="s">
        <v>2760</v>
      </c>
      <c r="C2609" s="87" t="s">
        <v>346</v>
      </c>
      <c r="D2609" s="88">
        <v>14.49</v>
      </c>
    </row>
    <row r="2610" spans="1:4" x14ac:dyDescent="0.2">
      <c r="A2610" s="86">
        <v>1901610</v>
      </c>
      <c r="B2610" s="87" t="s">
        <v>2761</v>
      </c>
      <c r="C2610" s="87" t="s">
        <v>346</v>
      </c>
      <c r="D2610" s="88">
        <v>16.89</v>
      </c>
    </row>
    <row r="2611" spans="1:4" x14ac:dyDescent="0.2">
      <c r="A2611" s="86">
        <v>1901617</v>
      </c>
      <c r="B2611" s="87" t="s">
        <v>2762</v>
      </c>
      <c r="C2611" s="87" t="s">
        <v>346</v>
      </c>
      <c r="D2611" s="88">
        <v>19.059999999999999</v>
      </c>
    </row>
    <row r="2612" spans="1:4" x14ac:dyDescent="0.2">
      <c r="A2612" s="86">
        <v>1917037</v>
      </c>
      <c r="B2612" s="87" t="s">
        <v>2763</v>
      </c>
      <c r="C2612" s="87" t="s">
        <v>346</v>
      </c>
      <c r="D2612" s="88">
        <v>17.899999999999999</v>
      </c>
    </row>
    <row r="2613" spans="1:4" x14ac:dyDescent="0.2">
      <c r="A2613" s="86">
        <v>1917038</v>
      </c>
      <c r="B2613" s="87" t="s">
        <v>2764</v>
      </c>
      <c r="C2613" s="87" t="s">
        <v>346</v>
      </c>
      <c r="D2613" s="88">
        <v>18.5</v>
      </c>
    </row>
    <row r="2614" spans="1:4" x14ac:dyDescent="0.2">
      <c r="A2614" s="86">
        <v>1917039</v>
      </c>
      <c r="B2614" s="87" t="s">
        <v>2765</v>
      </c>
      <c r="C2614" s="87" t="s">
        <v>346</v>
      </c>
      <c r="D2614" s="88">
        <v>19.12</v>
      </c>
    </row>
    <row r="2615" spans="1:4" x14ac:dyDescent="0.2">
      <c r="A2615" s="86">
        <v>1917040</v>
      </c>
      <c r="B2615" s="87" t="s">
        <v>2766</v>
      </c>
      <c r="C2615" s="87" t="s">
        <v>346</v>
      </c>
      <c r="D2615" s="88">
        <v>19.77</v>
      </c>
    </row>
    <row r="2616" spans="1:4" x14ac:dyDescent="0.2">
      <c r="A2616" s="86">
        <v>1917041</v>
      </c>
      <c r="B2616" s="87" t="s">
        <v>2767</v>
      </c>
      <c r="C2616" s="87" t="s">
        <v>346</v>
      </c>
      <c r="D2616" s="88">
        <v>20.46</v>
      </c>
    </row>
    <row r="2617" spans="1:4" x14ac:dyDescent="0.2">
      <c r="A2617" s="86">
        <v>1917042</v>
      </c>
      <c r="B2617" s="87" t="s">
        <v>2768</v>
      </c>
      <c r="C2617" s="87" t="s">
        <v>346</v>
      </c>
      <c r="D2617" s="88">
        <v>20.82</v>
      </c>
    </row>
    <row r="2618" spans="1:4" x14ac:dyDescent="0.2">
      <c r="A2618" s="86">
        <v>1901619</v>
      </c>
      <c r="B2618" s="87" t="s">
        <v>2769</v>
      </c>
      <c r="C2618" s="87" t="s">
        <v>346</v>
      </c>
      <c r="D2618" s="88">
        <v>9.82</v>
      </c>
    </row>
    <row r="2619" spans="1:4" x14ac:dyDescent="0.2">
      <c r="A2619" s="86">
        <v>1901620</v>
      </c>
      <c r="B2619" s="87" t="s">
        <v>2770</v>
      </c>
      <c r="C2619" s="87" t="s">
        <v>346</v>
      </c>
      <c r="D2619" s="88">
        <v>10</v>
      </c>
    </row>
    <row r="2620" spans="1:4" x14ac:dyDescent="0.2">
      <c r="A2620" s="86">
        <v>1901621</v>
      </c>
      <c r="B2620" s="87" t="s">
        <v>2771</v>
      </c>
      <c r="C2620" s="87" t="s">
        <v>346</v>
      </c>
      <c r="D2620" s="88">
        <v>10.18</v>
      </c>
    </row>
    <row r="2621" spans="1:4" x14ac:dyDescent="0.2">
      <c r="A2621" s="86">
        <v>1901622</v>
      </c>
      <c r="B2621" s="87" t="s">
        <v>2772</v>
      </c>
      <c r="C2621" s="87" t="s">
        <v>346</v>
      </c>
      <c r="D2621" s="88">
        <v>10.37</v>
      </c>
    </row>
    <row r="2622" spans="1:4" x14ac:dyDescent="0.2">
      <c r="A2622" s="86">
        <v>1901623</v>
      </c>
      <c r="B2622" s="87" t="s">
        <v>2773</v>
      </c>
      <c r="C2622" s="87" t="s">
        <v>346</v>
      </c>
      <c r="D2622" s="88">
        <v>10.58</v>
      </c>
    </row>
    <row r="2623" spans="1:4" x14ac:dyDescent="0.2">
      <c r="A2623" s="86">
        <v>1901618</v>
      </c>
      <c r="B2623" s="87" t="s">
        <v>2774</v>
      </c>
      <c r="C2623" s="87" t="s">
        <v>346</v>
      </c>
      <c r="D2623" s="88">
        <v>10.69</v>
      </c>
    </row>
    <row r="2624" spans="1:4" x14ac:dyDescent="0.2">
      <c r="A2624" s="86">
        <v>1901625</v>
      </c>
      <c r="B2624" s="87" t="s">
        <v>2775</v>
      </c>
      <c r="C2624" s="87" t="s">
        <v>346</v>
      </c>
      <c r="D2624" s="88">
        <v>11.8</v>
      </c>
    </row>
    <row r="2625" spans="1:4" x14ac:dyDescent="0.2">
      <c r="A2625" s="86">
        <v>1901626</v>
      </c>
      <c r="B2625" s="87" t="s">
        <v>2776</v>
      </c>
      <c r="C2625" s="87" t="s">
        <v>346</v>
      </c>
      <c r="D2625" s="88">
        <v>11.97</v>
      </c>
    </row>
    <row r="2626" spans="1:4" x14ac:dyDescent="0.2">
      <c r="A2626" s="86">
        <v>1901627</v>
      </c>
      <c r="B2626" s="87" t="s">
        <v>2777</v>
      </c>
      <c r="C2626" s="87" t="s">
        <v>346</v>
      </c>
      <c r="D2626" s="88">
        <v>12.14</v>
      </c>
    </row>
    <row r="2627" spans="1:4" x14ac:dyDescent="0.2">
      <c r="A2627" s="86">
        <v>1901628</v>
      </c>
      <c r="B2627" s="87" t="s">
        <v>2778</v>
      </c>
      <c r="C2627" s="87" t="s">
        <v>346</v>
      </c>
      <c r="D2627" s="88">
        <v>12.32</v>
      </c>
    </row>
    <row r="2628" spans="1:4" x14ac:dyDescent="0.2">
      <c r="A2628" s="86">
        <v>1901629</v>
      </c>
      <c r="B2628" s="87" t="s">
        <v>2779</v>
      </c>
      <c r="C2628" s="87" t="s">
        <v>346</v>
      </c>
      <c r="D2628" s="88">
        <v>12.51</v>
      </c>
    </row>
    <row r="2629" spans="1:4" x14ac:dyDescent="0.2">
      <c r="A2629" s="86">
        <v>1901624</v>
      </c>
      <c r="B2629" s="87" t="s">
        <v>2780</v>
      </c>
      <c r="C2629" s="87" t="s">
        <v>346</v>
      </c>
      <c r="D2629" s="88">
        <v>12.62</v>
      </c>
    </row>
    <row r="2630" spans="1:4" x14ac:dyDescent="0.2">
      <c r="A2630" s="86">
        <v>1917073</v>
      </c>
      <c r="B2630" s="87" t="s">
        <v>2781</v>
      </c>
      <c r="C2630" s="87" t="s">
        <v>346</v>
      </c>
      <c r="D2630" s="88">
        <v>12.38</v>
      </c>
    </row>
    <row r="2631" spans="1:4" x14ac:dyDescent="0.2">
      <c r="A2631" s="86">
        <v>1917074</v>
      </c>
      <c r="B2631" s="87" t="s">
        <v>2782</v>
      </c>
      <c r="C2631" s="87" t="s">
        <v>346</v>
      </c>
      <c r="D2631" s="88">
        <v>12.76</v>
      </c>
    </row>
    <row r="2632" spans="1:4" x14ac:dyDescent="0.2">
      <c r="A2632" s="86">
        <v>1917075</v>
      </c>
      <c r="B2632" s="87" t="s">
        <v>2783</v>
      </c>
      <c r="C2632" s="87" t="s">
        <v>346</v>
      </c>
      <c r="D2632" s="88">
        <v>13.14</v>
      </c>
    </row>
    <row r="2633" spans="1:4" x14ac:dyDescent="0.2">
      <c r="A2633" s="86">
        <v>1917076</v>
      </c>
      <c r="B2633" s="87" t="s">
        <v>2784</v>
      </c>
      <c r="C2633" s="87" t="s">
        <v>346</v>
      </c>
      <c r="D2633" s="88">
        <v>13.55</v>
      </c>
    </row>
    <row r="2634" spans="1:4" x14ac:dyDescent="0.2">
      <c r="A2634" s="86">
        <v>1917077</v>
      </c>
      <c r="B2634" s="87" t="s">
        <v>2785</v>
      </c>
      <c r="C2634" s="87" t="s">
        <v>346</v>
      </c>
      <c r="D2634" s="88">
        <v>13.98</v>
      </c>
    </row>
    <row r="2635" spans="1:4" x14ac:dyDescent="0.2">
      <c r="A2635" s="86">
        <v>1917078</v>
      </c>
      <c r="B2635" s="87" t="s">
        <v>2786</v>
      </c>
      <c r="C2635" s="87" t="s">
        <v>346</v>
      </c>
      <c r="D2635" s="88">
        <v>14.2</v>
      </c>
    </row>
    <row r="2636" spans="1:4" x14ac:dyDescent="0.2">
      <c r="A2636" s="86">
        <v>1901631</v>
      </c>
      <c r="B2636" s="87" t="s">
        <v>2787</v>
      </c>
      <c r="C2636" s="87" t="s">
        <v>346</v>
      </c>
      <c r="D2636" s="88">
        <v>13.92</v>
      </c>
    </row>
    <row r="2637" spans="1:4" x14ac:dyDescent="0.2">
      <c r="A2637" s="86">
        <v>1901632</v>
      </c>
      <c r="B2637" s="87" t="s">
        <v>2788</v>
      </c>
      <c r="C2637" s="87" t="s">
        <v>346</v>
      </c>
      <c r="D2637" s="88">
        <v>14.08</v>
      </c>
    </row>
    <row r="2638" spans="1:4" x14ac:dyDescent="0.2">
      <c r="A2638" s="86">
        <v>1901633</v>
      </c>
      <c r="B2638" s="87" t="s">
        <v>2789</v>
      </c>
      <c r="C2638" s="87" t="s">
        <v>346</v>
      </c>
      <c r="D2638" s="88">
        <v>14.25</v>
      </c>
    </row>
    <row r="2639" spans="1:4" x14ac:dyDescent="0.2">
      <c r="A2639" s="86">
        <v>1901634</v>
      </c>
      <c r="B2639" s="87" t="s">
        <v>2790</v>
      </c>
      <c r="C2639" s="87" t="s">
        <v>346</v>
      </c>
      <c r="D2639" s="88">
        <v>14.42</v>
      </c>
    </row>
    <row r="2640" spans="1:4" x14ac:dyDescent="0.2">
      <c r="A2640" s="86">
        <v>1901635</v>
      </c>
      <c r="B2640" s="87" t="s">
        <v>2791</v>
      </c>
      <c r="C2640" s="87" t="s">
        <v>346</v>
      </c>
      <c r="D2640" s="88">
        <v>14.61</v>
      </c>
    </row>
    <row r="2641" spans="1:4" x14ac:dyDescent="0.2">
      <c r="A2641" s="86">
        <v>1901630</v>
      </c>
      <c r="B2641" s="87" t="s">
        <v>2792</v>
      </c>
      <c r="C2641" s="87" t="s">
        <v>346</v>
      </c>
      <c r="D2641" s="88">
        <v>14.71</v>
      </c>
    </row>
    <row r="2642" spans="1:4" x14ac:dyDescent="0.2">
      <c r="A2642" s="86">
        <v>1917109</v>
      </c>
      <c r="B2642" s="87" t="s">
        <v>2793</v>
      </c>
      <c r="C2642" s="87" t="s">
        <v>346</v>
      </c>
      <c r="D2642" s="88">
        <v>11.3</v>
      </c>
    </row>
    <row r="2643" spans="1:4" x14ac:dyDescent="0.2">
      <c r="A2643" s="86">
        <v>1917110</v>
      </c>
      <c r="B2643" s="87" t="s">
        <v>2794</v>
      </c>
      <c r="C2643" s="87" t="s">
        <v>346</v>
      </c>
      <c r="D2643" s="88">
        <v>11.61</v>
      </c>
    </row>
    <row r="2644" spans="1:4" x14ac:dyDescent="0.2">
      <c r="A2644" s="86">
        <v>1917111</v>
      </c>
      <c r="B2644" s="87" t="s">
        <v>2795</v>
      </c>
      <c r="C2644" s="87" t="s">
        <v>346</v>
      </c>
      <c r="D2644" s="88">
        <v>11.92</v>
      </c>
    </row>
    <row r="2645" spans="1:4" x14ac:dyDescent="0.2">
      <c r="A2645" s="86">
        <v>1917112</v>
      </c>
      <c r="B2645" s="87" t="s">
        <v>2796</v>
      </c>
      <c r="C2645" s="87" t="s">
        <v>346</v>
      </c>
      <c r="D2645" s="88">
        <v>12.25</v>
      </c>
    </row>
    <row r="2646" spans="1:4" x14ac:dyDescent="0.2">
      <c r="A2646" s="86">
        <v>1917113</v>
      </c>
      <c r="B2646" s="87" t="s">
        <v>2797</v>
      </c>
      <c r="C2646" s="87" t="s">
        <v>346</v>
      </c>
      <c r="D2646" s="88">
        <v>12.6</v>
      </c>
    </row>
    <row r="2647" spans="1:4" x14ac:dyDescent="0.2">
      <c r="A2647" s="86">
        <v>1917114</v>
      </c>
      <c r="B2647" s="87" t="s">
        <v>2798</v>
      </c>
      <c r="C2647" s="87" t="s">
        <v>346</v>
      </c>
      <c r="D2647" s="88">
        <v>12.79</v>
      </c>
    </row>
    <row r="2648" spans="1:4" x14ac:dyDescent="0.2">
      <c r="A2648" s="86">
        <v>1917145</v>
      </c>
      <c r="B2648" s="87" t="s">
        <v>2799</v>
      </c>
      <c r="C2648" s="87" t="s">
        <v>346</v>
      </c>
      <c r="D2648" s="88">
        <v>10.56</v>
      </c>
    </row>
    <row r="2649" spans="1:4" x14ac:dyDescent="0.2">
      <c r="A2649" s="86">
        <v>1917146</v>
      </c>
      <c r="B2649" s="87" t="s">
        <v>2800</v>
      </c>
      <c r="C2649" s="87" t="s">
        <v>346</v>
      </c>
      <c r="D2649" s="88">
        <v>10.83</v>
      </c>
    </row>
    <row r="2650" spans="1:4" x14ac:dyDescent="0.2">
      <c r="A2650" s="86">
        <v>1917147</v>
      </c>
      <c r="B2650" s="87" t="s">
        <v>2801</v>
      </c>
      <c r="C2650" s="87" t="s">
        <v>346</v>
      </c>
      <c r="D2650" s="88">
        <v>11.11</v>
      </c>
    </row>
    <row r="2651" spans="1:4" x14ac:dyDescent="0.2">
      <c r="A2651" s="86">
        <v>1917148</v>
      </c>
      <c r="B2651" s="87" t="s">
        <v>2802</v>
      </c>
      <c r="C2651" s="87" t="s">
        <v>346</v>
      </c>
      <c r="D2651" s="88">
        <v>11.4</v>
      </c>
    </row>
    <row r="2652" spans="1:4" x14ac:dyDescent="0.2">
      <c r="A2652" s="86">
        <v>1917149</v>
      </c>
      <c r="B2652" s="87" t="s">
        <v>2803</v>
      </c>
      <c r="C2652" s="87" t="s">
        <v>346</v>
      </c>
      <c r="D2652" s="88">
        <v>11.71</v>
      </c>
    </row>
    <row r="2653" spans="1:4" x14ac:dyDescent="0.2">
      <c r="A2653" s="86">
        <v>1917150</v>
      </c>
      <c r="B2653" s="87" t="s">
        <v>2804</v>
      </c>
      <c r="C2653" s="87" t="s">
        <v>346</v>
      </c>
      <c r="D2653" s="88">
        <v>11.87</v>
      </c>
    </row>
    <row r="2654" spans="1:4" x14ac:dyDescent="0.2">
      <c r="A2654" s="86">
        <v>1917181</v>
      </c>
      <c r="B2654" s="87" t="s">
        <v>2805</v>
      </c>
      <c r="C2654" s="87" t="s">
        <v>346</v>
      </c>
      <c r="D2654" s="88">
        <v>10.95</v>
      </c>
    </row>
    <row r="2655" spans="1:4" x14ac:dyDescent="0.2">
      <c r="A2655" s="86">
        <v>1917182</v>
      </c>
      <c r="B2655" s="87" t="s">
        <v>2806</v>
      </c>
      <c r="C2655" s="87" t="s">
        <v>346</v>
      </c>
      <c r="D2655" s="88">
        <v>11.19</v>
      </c>
    </row>
    <row r="2656" spans="1:4" x14ac:dyDescent="0.2">
      <c r="A2656" s="86">
        <v>1917183</v>
      </c>
      <c r="B2656" s="87" t="s">
        <v>2807</v>
      </c>
      <c r="C2656" s="87" t="s">
        <v>346</v>
      </c>
      <c r="D2656" s="88">
        <v>11.44</v>
      </c>
    </row>
    <row r="2657" spans="1:4" x14ac:dyDescent="0.2">
      <c r="A2657" s="86">
        <v>1917184</v>
      </c>
      <c r="B2657" s="87" t="s">
        <v>2808</v>
      </c>
      <c r="C2657" s="87" t="s">
        <v>346</v>
      </c>
      <c r="D2657" s="88">
        <v>11.7</v>
      </c>
    </row>
    <row r="2658" spans="1:4" x14ac:dyDescent="0.2">
      <c r="A2658" s="86">
        <v>1917185</v>
      </c>
      <c r="B2658" s="87" t="s">
        <v>2809</v>
      </c>
      <c r="C2658" s="87" t="s">
        <v>346</v>
      </c>
      <c r="D2658" s="88">
        <v>11.97</v>
      </c>
    </row>
    <row r="2659" spans="1:4" x14ac:dyDescent="0.2">
      <c r="A2659" s="86">
        <v>1917186</v>
      </c>
      <c r="B2659" s="87" t="s">
        <v>2810</v>
      </c>
      <c r="C2659" s="87" t="s">
        <v>346</v>
      </c>
      <c r="D2659" s="88">
        <v>12.12</v>
      </c>
    </row>
    <row r="2660" spans="1:4" x14ac:dyDescent="0.2">
      <c r="A2660" s="86">
        <v>1917001</v>
      </c>
      <c r="B2660" s="87" t="s">
        <v>2811</v>
      </c>
      <c r="C2660" s="87" t="s">
        <v>346</v>
      </c>
      <c r="D2660" s="88">
        <v>23.69</v>
      </c>
    </row>
    <row r="2661" spans="1:4" x14ac:dyDescent="0.2">
      <c r="A2661" s="86">
        <v>1917002</v>
      </c>
      <c r="B2661" s="87" t="s">
        <v>2812</v>
      </c>
      <c r="C2661" s="87" t="s">
        <v>346</v>
      </c>
      <c r="D2661" s="88">
        <v>24.56</v>
      </c>
    </row>
    <row r="2662" spans="1:4" x14ac:dyDescent="0.2">
      <c r="A2662" s="86">
        <v>1917003</v>
      </c>
      <c r="B2662" s="87" t="s">
        <v>2813</v>
      </c>
      <c r="C2662" s="87" t="s">
        <v>346</v>
      </c>
      <c r="D2662" s="88">
        <v>25.44</v>
      </c>
    </row>
    <row r="2663" spans="1:4" x14ac:dyDescent="0.2">
      <c r="A2663" s="86">
        <v>1917004</v>
      </c>
      <c r="B2663" s="87" t="s">
        <v>2814</v>
      </c>
      <c r="C2663" s="87" t="s">
        <v>346</v>
      </c>
      <c r="D2663" s="88">
        <v>26.37</v>
      </c>
    </row>
    <row r="2664" spans="1:4" x14ac:dyDescent="0.2">
      <c r="A2664" s="86">
        <v>1917005</v>
      </c>
      <c r="B2664" s="87" t="s">
        <v>2815</v>
      </c>
      <c r="C2664" s="87" t="s">
        <v>346</v>
      </c>
      <c r="D2664" s="88">
        <v>27.35</v>
      </c>
    </row>
    <row r="2665" spans="1:4" x14ac:dyDescent="0.2">
      <c r="A2665" s="86">
        <v>1917006</v>
      </c>
      <c r="B2665" s="87" t="s">
        <v>2816</v>
      </c>
      <c r="C2665" s="87" t="s">
        <v>346</v>
      </c>
      <c r="D2665" s="88">
        <v>27.87</v>
      </c>
    </row>
    <row r="2666" spans="1:4" x14ac:dyDescent="0.2">
      <c r="A2666" s="86">
        <v>2009619</v>
      </c>
      <c r="B2666" s="87" t="s">
        <v>2817</v>
      </c>
      <c r="C2666" s="87" t="s">
        <v>1585</v>
      </c>
      <c r="D2666" s="88">
        <v>115.84</v>
      </c>
    </row>
    <row r="2667" spans="1:4" x14ac:dyDescent="0.2">
      <c r="A2667" s="86">
        <v>2009618</v>
      </c>
      <c r="B2667" s="87" t="s">
        <v>2818</v>
      </c>
      <c r="C2667" s="87" t="s">
        <v>1585</v>
      </c>
      <c r="D2667" s="88">
        <v>113.96</v>
      </c>
    </row>
    <row r="2668" spans="1:4" x14ac:dyDescent="0.2">
      <c r="A2668" s="86">
        <v>2003866</v>
      </c>
      <c r="B2668" s="87" t="s">
        <v>2819</v>
      </c>
      <c r="C2668" s="87" t="s">
        <v>1585</v>
      </c>
      <c r="D2668" s="88">
        <v>7.82</v>
      </c>
    </row>
    <row r="2669" spans="1:4" x14ac:dyDescent="0.2">
      <c r="A2669" s="86">
        <v>2003867</v>
      </c>
      <c r="B2669" s="87" t="s">
        <v>2820</v>
      </c>
      <c r="C2669" s="87" t="s">
        <v>1585</v>
      </c>
      <c r="D2669" s="88">
        <v>16.920000000000002</v>
      </c>
    </row>
    <row r="2670" spans="1:4" x14ac:dyDescent="0.2">
      <c r="A2670" s="86">
        <v>2003622</v>
      </c>
      <c r="B2670" s="87" t="s">
        <v>2821</v>
      </c>
      <c r="C2670" s="87" t="s">
        <v>151</v>
      </c>
      <c r="D2670" s="88">
        <v>2328.63</v>
      </c>
    </row>
    <row r="2671" spans="1:4" x14ac:dyDescent="0.2">
      <c r="A2671" s="86">
        <v>2003621</v>
      </c>
      <c r="B2671" s="87" t="s">
        <v>2822</v>
      </c>
      <c r="C2671" s="87" t="s">
        <v>151</v>
      </c>
      <c r="D2671" s="88">
        <v>2230.15</v>
      </c>
    </row>
    <row r="2672" spans="1:4" x14ac:dyDescent="0.2">
      <c r="A2672" s="86">
        <v>2003624</v>
      </c>
      <c r="B2672" s="87" t="s">
        <v>2823</v>
      </c>
      <c r="C2672" s="87" t="s">
        <v>151</v>
      </c>
      <c r="D2672" s="88">
        <v>2708.72</v>
      </c>
    </row>
    <row r="2673" spans="1:4" x14ac:dyDescent="0.2">
      <c r="A2673" s="86">
        <v>2003623</v>
      </c>
      <c r="B2673" s="87" t="s">
        <v>2824</v>
      </c>
      <c r="C2673" s="87" t="s">
        <v>151</v>
      </c>
      <c r="D2673" s="88">
        <v>2598.4299999999998</v>
      </c>
    </row>
    <row r="2674" spans="1:4" x14ac:dyDescent="0.2">
      <c r="A2674" s="86">
        <v>2003634</v>
      </c>
      <c r="B2674" s="87" t="s">
        <v>2825</v>
      </c>
      <c r="C2674" s="87" t="s">
        <v>151</v>
      </c>
      <c r="D2674" s="88">
        <v>1674.78</v>
      </c>
    </row>
    <row r="2675" spans="1:4" x14ac:dyDescent="0.2">
      <c r="A2675" s="86">
        <v>2003633</v>
      </c>
      <c r="B2675" s="87" t="s">
        <v>2826</v>
      </c>
      <c r="C2675" s="87" t="s">
        <v>151</v>
      </c>
      <c r="D2675" s="88">
        <v>1576.3</v>
      </c>
    </row>
    <row r="2676" spans="1:4" x14ac:dyDescent="0.2">
      <c r="A2676" s="86">
        <v>2003636</v>
      </c>
      <c r="B2676" s="87" t="s">
        <v>2827</v>
      </c>
      <c r="C2676" s="87" t="s">
        <v>151</v>
      </c>
      <c r="D2676" s="88">
        <v>2054.88</v>
      </c>
    </row>
    <row r="2677" spans="1:4" x14ac:dyDescent="0.2">
      <c r="A2677" s="86">
        <v>2003635</v>
      </c>
      <c r="B2677" s="87" t="s">
        <v>2828</v>
      </c>
      <c r="C2677" s="87" t="s">
        <v>151</v>
      </c>
      <c r="D2677" s="88">
        <v>1944.59</v>
      </c>
    </row>
    <row r="2678" spans="1:4" x14ac:dyDescent="0.2">
      <c r="A2678" s="86">
        <v>2003638</v>
      </c>
      <c r="B2678" s="87" t="s">
        <v>2829</v>
      </c>
      <c r="C2678" s="87" t="s">
        <v>151</v>
      </c>
      <c r="D2678" s="88">
        <v>2440.1</v>
      </c>
    </row>
    <row r="2679" spans="1:4" x14ac:dyDescent="0.2">
      <c r="A2679" s="86">
        <v>2003637</v>
      </c>
      <c r="B2679" s="87" t="s">
        <v>2830</v>
      </c>
      <c r="C2679" s="87" t="s">
        <v>151</v>
      </c>
      <c r="D2679" s="88">
        <v>2316.7800000000002</v>
      </c>
    </row>
    <row r="2680" spans="1:4" x14ac:dyDescent="0.2">
      <c r="A2680" s="86">
        <v>2003640</v>
      </c>
      <c r="B2680" s="87" t="s">
        <v>2831</v>
      </c>
      <c r="C2680" s="87" t="s">
        <v>151</v>
      </c>
      <c r="D2680" s="88">
        <v>2820.19</v>
      </c>
    </row>
    <row r="2681" spans="1:4" x14ac:dyDescent="0.2">
      <c r="A2681" s="86">
        <v>2003639</v>
      </c>
      <c r="B2681" s="87" t="s">
        <v>2832</v>
      </c>
      <c r="C2681" s="87" t="s">
        <v>151</v>
      </c>
      <c r="D2681" s="88">
        <v>2685.06</v>
      </c>
    </row>
    <row r="2682" spans="1:4" x14ac:dyDescent="0.2">
      <c r="A2682" s="86">
        <v>2003618</v>
      </c>
      <c r="B2682" s="87" t="s">
        <v>2833</v>
      </c>
      <c r="C2682" s="87" t="s">
        <v>151</v>
      </c>
      <c r="D2682" s="88">
        <v>946.66</v>
      </c>
    </row>
    <row r="2683" spans="1:4" x14ac:dyDescent="0.2">
      <c r="A2683" s="86">
        <v>2003617</v>
      </c>
      <c r="B2683" s="87" t="s">
        <v>2834</v>
      </c>
      <c r="C2683" s="87" t="s">
        <v>151</v>
      </c>
      <c r="D2683" s="88">
        <v>892.43</v>
      </c>
    </row>
    <row r="2684" spans="1:4" x14ac:dyDescent="0.2">
      <c r="A2684" s="86">
        <v>2003620</v>
      </c>
      <c r="B2684" s="87" t="s">
        <v>2835</v>
      </c>
      <c r="C2684" s="87" t="s">
        <v>151</v>
      </c>
      <c r="D2684" s="88">
        <v>1178.6600000000001</v>
      </c>
    </row>
    <row r="2685" spans="1:4" x14ac:dyDescent="0.2">
      <c r="A2685" s="86">
        <v>2003619</v>
      </c>
      <c r="B2685" s="87" t="s">
        <v>2836</v>
      </c>
      <c r="C2685" s="87" t="s">
        <v>151</v>
      </c>
      <c r="D2685" s="88">
        <v>1117.28</v>
      </c>
    </row>
    <row r="2686" spans="1:4" x14ac:dyDescent="0.2">
      <c r="A2686" s="86">
        <v>2003626</v>
      </c>
      <c r="B2686" s="87" t="s">
        <v>2837</v>
      </c>
      <c r="C2686" s="87" t="s">
        <v>151</v>
      </c>
      <c r="D2686" s="88">
        <v>870.61</v>
      </c>
    </row>
    <row r="2687" spans="1:4" x14ac:dyDescent="0.2">
      <c r="A2687" s="86">
        <v>2003625</v>
      </c>
      <c r="B2687" s="87" t="s">
        <v>2838</v>
      </c>
      <c r="C2687" s="87" t="s">
        <v>151</v>
      </c>
      <c r="D2687" s="88">
        <v>816.38</v>
      </c>
    </row>
    <row r="2688" spans="1:4" x14ac:dyDescent="0.2">
      <c r="A2688" s="86">
        <v>2003628</v>
      </c>
      <c r="B2688" s="87" t="s">
        <v>2839</v>
      </c>
      <c r="C2688" s="87" t="s">
        <v>151</v>
      </c>
      <c r="D2688" s="88">
        <v>1102.6099999999999</v>
      </c>
    </row>
    <row r="2689" spans="1:4" x14ac:dyDescent="0.2">
      <c r="A2689" s="86">
        <v>2003627</v>
      </c>
      <c r="B2689" s="87" t="s">
        <v>2840</v>
      </c>
      <c r="C2689" s="87" t="s">
        <v>151</v>
      </c>
      <c r="D2689" s="88">
        <v>1041.23</v>
      </c>
    </row>
    <row r="2690" spans="1:4" x14ac:dyDescent="0.2">
      <c r="A2690" s="86">
        <v>2003630</v>
      </c>
      <c r="B2690" s="87" t="s">
        <v>2841</v>
      </c>
      <c r="C2690" s="87" t="s">
        <v>151</v>
      </c>
      <c r="D2690" s="88">
        <v>1334.6</v>
      </c>
    </row>
    <row r="2691" spans="1:4" x14ac:dyDescent="0.2">
      <c r="A2691" s="86">
        <v>2003629</v>
      </c>
      <c r="B2691" s="87" t="s">
        <v>2842</v>
      </c>
      <c r="C2691" s="87" t="s">
        <v>151</v>
      </c>
      <c r="D2691" s="88">
        <v>1266.07</v>
      </c>
    </row>
    <row r="2692" spans="1:4" x14ac:dyDescent="0.2">
      <c r="A2692" s="86">
        <v>2003632</v>
      </c>
      <c r="B2692" s="87" t="s">
        <v>2843</v>
      </c>
      <c r="C2692" s="87" t="s">
        <v>151</v>
      </c>
      <c r="D2692" s="88">
        <v>1566.6</v>
      </c>
    </row>
    <row r="2693" spans="1:4" x14ac:dyDescent="0.2">
      <c r="A2693" s="86">
        <v>2003631</v>
      </c>
      <c r="B2693" s="87" t="s">
        <v>2844</v>
      </c>
      <c r="C2693" s="87" t="s">
        <v>151</v>
      </c>
      <c r="D2693" s="88">
        <v>1490.91</v>
      </c>
    </row>
    <row r="2694" spans="1:4" x14ac:dyDescent="0.2">
      <c r="A2694" s="86">
        <v>2003599</v>
      </c>
      <c r="B2694" s="87" t="s">
        <v>2845</v>
      </c>
      <c r="C2694" s="87" t="s">
        <v>151</v>
      </c>
      <c r="D2694" s="88">
        <v>188.56</v>
      </c>
    </row>
    <row r="2695" spans="1:4" x14ac:dyDescent="0.2">
      <c r="A2695" s="86">
        <v>2003598</v>
      </c>
      <c r="B2695" s="87" t="s">
        <v>2846</v>
      </c>
      <c r="C2695" s="87" t="s">
        <v>151</v>
      </c>
      <c r="D2695" s="88">
        <v>168.47</v>
      </c>
    </row>
    <row r="2696" spans="1:4" x14ac:dyDescent="0.2">
      <c r="A2696" s="86">
        <v>2003919</v>
      </c>
      <c r="B2696" s="87" t="s">
        <v>2847</v>
      </c>
      <c r="C2696" s="87" t="s">
        <v>151</v>
      </c>
      <c r="D2696" s="88">
        <v>188.56</v>
      </c>
    </row>
    <row r="2697" spans="1:4" x14ac:dyDescent="0.2">
      <c r="A2697" s="86">
        <v>2003918</v>
      </c>
      <c r="B2697" s="87" t="s">
        <v>2848</v>
      </c>
      <c r="C2697" s="87" t="s">
        <v>151</v>
      </c>
      <c r="D2697" s="88">
        <v>168.47</v>
      </c>
    </row>
    <row r="2698" spans="1:4" x14ac:dyDescent="0.2">
      <c r="A2698" s="86">
        <v>2003601</v>
      </c>
      <c r="B2698" s="87" t="s">
        <v>2849</v>
      </c>
      <c r="C2698" s="87" t="s">
        <v>151</v>
      </c>
      <c r="D2698" s="88">
        <v>237.06</v>
      </c>
    </row>
    <row r="2699" spans="1:4" x14ac:dyDescent="0.2">
      <c r="A2699" s="86">
        <v>2003600</v>
      </c>
      <c r="B2699" s="87" t="s">
        <v>2850</v>
      </c>
      <c r="C2699" s="87" t="s">
        <v>151</v>
      </c>
      <c r="D2699" s="88">
        <v>210.78</v>
      </c>
    </row>
    <row r="2700" spans="1:4" x14ac:dyDescent="0.2">
      <c r="A2700" s="86">
        <v>2003921</v>
      </c>
      <c r="B2700" s="87" t="s">
        <v>2851</v>
      </c>
      <c r="C2700" s="87" t="s">
        <v>151</v>
      </c>
      <c r="D2700" s="88">
        <v>237.06</v>
      </c>
    </row>
    <row r="2701" spans="1:4" x14ac:dyDescent="0.2">
      <c r="A2701" s="86">
        <v>2003920</v>
      </c>
      <c r="B2701" s="87" t="s">
        <v>2852</v>
      </c>
      <c r="C2701" s="87" t="s">
        <v>151</v>
      </c>
      <c r="D2701" s="88">
        <v>210.78</v>
      </c>
    </row>
    <row r="2702" spans="1:4" x14ac:dyDescent="0.2">
      <c r="A2702" s="86">
        <v>2003616</v>
      </c>
      <c r="B2702" s="87" t="s">
        <v>2853</v>
      </c>
      <c r="C2702" s="87" t="s">
        <v>151</v>
      </c>
      <c r="D2702" s="88">
        <v>20.85</v>
      </c>
    </row>
    <row r="2703" spans="1:4" x14ac:dyDescent="0.2">
      <c r="A2703" s="86">
        <v>2003615</v>
      </c>
      <c r="B2703" s="87" t="s">
        <v>2854</v>
      </c>
      <c r="C2703" s="87" t="s">
        <v>151</v>
      </c>
      <c r="D2703" s="88">
        <v>18.02</v>
      </c>
    </row>
    <row r="2704" spans="1:4" x14ac:dyDescent="0.2">
      <c r="A2704" s="86">
        <v>2003927</v>
      </c>
      <c r="B2704" s="87" t="s">
        <v>2855</v>
      </c>
      <c r="C2704" s="87" t="s">
        <v>151</v>
      </c>
      <c r="D2704" s="88">
        <v>21.71</v>
      </c>
    </row>
    <row r="2705" spans="1:4" x14ac:dyDescent="0.2">
      <c r="A2705" s="86">
        <v>2003926</v>
      </c>
      <c r="B2705" s="87" t="s">
        <v>2856</v>
      </c>
      <c r="C2705" s="87" t="s">
        <v>151</v>
      </c>
      <c r="D2705" s="88">
        <v>18.87</v>
      </c>
    </row>
    <row r="2706" spans="1:4" x14ac:dyDescent="0.2">
      <c r="A2706" s="86">
        <v>2003613</v>
      </c>
      <c r="B2706" s="87" t="s">
        <v>2857</v>
      </c>
      <c r="C2706" s="87" t="s">
        <v>151</v>
      </c>
      <c r="D2706" s="88">
        <v>133.99</v>
      </c>
    </row>
    <row r="2707" spans="1:4" x14ac:dyDescent="0.2">
      <c r="A2707" s="86">
        <v>2003612</v>
      </c>
      <c r="B2707" s="87" t="s">
        <v>2858</v>
      </c>
      <c r="C2707" s="87" t="s">
        <v>151</v>
      </c>
      <c r="D2707" s="88">
        <v>121.63</v>
      </c>
    </row>
    <row r="2708" spans="1:4" x14ac:dyDescent="0.2">
      <c r="A2708" s="86">
        <v>2003477</v>
      </c>
      <c r="B2708" s="87" t="s">
        <v>2859</v>
      </c>
      <c r="C2708" s="87" t="s">
        <v>151</v>
      </c>
      <c r="D2708" s="88">
        <v>3620.78</v>
      </c>
    </row>
    <row r="2709" spans="1:4" x14ac:dyDescent="0.2">
      <c r="A2709" s="86">
        <v>2003476</v>
      </c>
      <c r="B2709" s="87" t="s">
        <v>2860</v>
      </c>
      <c r="C2709" s="87" t="s">
        <v>151</v>
      </c>
      <c r="D2709" s="88">
        <v>3325.75</v>
      </c>
    </row>
    <row r="2710" spans="1:4" x14ac:dyDescent="0.2">
      <c r="A2710" s="86">
        <v>2003517</v>
      </c>
      <c r="B2710" s="87" t="s">
        <v>2861</v>
      </c>
      <c r="C2710" s="87" t="s">
        <v>151</v>
      </c>
      <c r="D2710" s="88">
        <v>3951.25</v>
      </c>
    </row>
    <row r="2711" spans="1:4" x14ac:dyDescent="0.2">
      <c r="A2711" s="86">
        <v>2003516</v>
      </c>
      <c r="B2711" s="87" t="s">
        <v>2862</v>
      </c>
      <c r="C2711" s="87" t="s">
        <v>151</v>
      </c>
      <c r="D2711" s="88">
        <v>3667.87</v>
      </c>
    </row>
    <row r="2712" spans="1:4" x14ac:dyDescent="0.2">
      <c r="A2712" s="86">
        <v>2003479</v>
      </c>
      <c r="B2712" s="87" t="s">
        <v>2863</v>
      </c>
      <c r="C2712" s="87" t="s">
        <v>151</v>
      </c>
      <c r="D2712" s="88">
        <v>3575.8</v>
      </c>
    </row>
    <row r="2713" spans="1:4" x14ac:dyDescent="0.2">
      <c r="A2713" s="86">
        <v>2003478</v>
      </c>
      <c r="B2713" s="87" t="s">
        <v>2864</v>
      </c>
      <c r="C2713" s="87" t="s">
        <v>151</v>
      </c>
      <c r="D2713" s="88">
        <v>3293.66</v>
      </c>
    </row>
    <row r="2714" spans="1:4" x14ac:dyDescent="0.2">
      <c r="A2714" s="86">
        <v>2003519</v>
      </c>
      <c r="B2714" s="87" t="s">
        <v>2865</v>
      </c>
      <c r="C2714" s="87" t="s">
        <v>151</v>
      </c>
      <c r="D2714" s="88">
        <v>3906.28</v>
      </c>
    </row>
    <row r="2715" spans="1:4" x14ac:dyDescent="0.2">
      <c r="A2715" s="86">
        <v>2003518</v>
      </c>
      <c r="B2715" s="87" t="s">
        <v>2866</v>
      </c>
      <c r="C2715" s="87" t="s">
        <v>151</v>
      </c>
      <c r="D2715" s="88">
        <v>3635.78</v>
      </c>
    </row>
    <row r="2716" spans="1:4" x14ac:dyDescent="0.2">
      <c r="A2716" s="86">
        <v>2003481</v>
      </c>
      <c r="B2716" s="87" t="s">
        <v>2867</v>
      </c>
      <c r="C2716" s="87" t="s">
        <v>151</v>
      </c>
      <c r="D2716" s="88">
        <v>3530.82</v>
      </c>
    </row>
    <row r="2717" spans="1:4" x14ac:dyDescent="0.2">
      <c r="A2717" s="86">
        <v>2003480</v>
      </c>
      <c r="B2717" s="87" t="s">
        <v>2868</v>
      </c>
      <c r="C2717" s="87" t="s">
        <v>151</v>
      </c>
      <c r="D2717" s="88">
        <v>3261.56</v>
      </c>
    </row>
    <row r="2718" spans="1:4" x14ac:dyDescent="0.2">
      <c r="A2718" s="86">
        <v>2003521</v>
      </c>
      <c r="B2718" s="87" t="s">
        <v>2869</v>
      </c>
      <c r="C2718" s="87" t="s">
        <v>151</v>
      </c>
      <c r="D2718" s="88">
        <v>3861.3</v>
      </c>
    </row>
    <row r="2719" spans="1:4" x14ac:dyDescent="0.2">
      <c r="A2719" s="86">
        <v>2003520</v>
      </c>
      <c r="B2719" s="87" t="s">
        <v>2870</v>
      </c>
      <c r="C2719" s="87" t="s">
        <v>151</v>
      </c>
      <c r="D2719" s="88">
        <v>3603.68</v>
      </c>
    </row>
    <row r="2720" spans="1:4" x14ac:dyDescent="0.2">
      <c r="A2720" s="86">
        <v>2003483</v>
      </c>
      <c r="B2720" s="87" t="s">
        <v>2871</v>
      </c>
      <c r="C2720" s="87" t="s">
        <v>151</v>
      </c>
      <c r="D2720" s="88">
        <v>3485.85</v>
      </c>
    </row>
    <row r="2721" spans="1:4" x14ac:dyDescent="0.2">
      <c r="A2721" s="86">
        <v>2003482</v>
      </c>
      <c r="B2721" s="87" t="s">
        <v>2872</v>
      </c>
      <c r="C2721" s="87" t="s">
        <v>151</v>
      </c>
      <c r="D2721" s="88">
        <v>3229.47</v>
      </c>
    </row>
    <row r="2722" spans="1:4" x14ac:dyDescent="0.2">
      <c r="A2722" s="86">
        <v>2003523</v>
      </c>
      <c r="B2722" s="87" t="s">
        <v>2873</v>
      </c>
      <c r="C2722" s="87" t="s">
        <v>151</v>
      </c>
      <c r="D2722" s="88">
        <v>3816.32</v>
      </c>
    </row>
    <row r="2723" spans="1:4" x14ac:dyDescent="0.2">
      <c r="A2723" s="86">
        <v>2003522</v>
      </c>
      <c r="B2723" s="87" t="s">
        <v>2874</v>
      </c>
      <c r="C2723" s="87" t="s">
        <v>151</v>
      </c>
      <c r="D2723" s="88">
        <v>3571.58</v>
      </c>
    </row>
    <row r="2724" spans="1:4" x14ac:dyDescent="0.2">
      <c r="A2724" s="86">
        <v>2003485</v>
      </c>
      <c r="B2724" s="87" t="s">
        <v>2875</v>
      </c>
      <c r="C2724" s="87" t="s">
        <v>151</v>
      </c>
      <c r="D2724" s="88">
        <v>4688.5</v>
      </c>
    </row>
    <row r="2725" spans="1:4" x14ac:dyDescent="0.2">
      <c r="A2725" s="86">
        <v>2003484</v>
      </c>
      <c r="B2725" s="87" t="s">
        <v>2876</v>
      </c>
      <c r="C2725" s="87" t="s">
        <v>151</v>
      </c>
      <c r="D2725" s="88">
        <v>4322.63</v>
      </c>
    </row>
    <row r="2726" spans="1:4" x14ac:dyDescent="0.2">
      <c r="A2726" s="86">
        <v>2003525</v>
      </c>
      <c r="B2726" s="87" t="s">
        <v>2877</v>
      </c>
      <c r="C2726" s="87" t="s">
        <v>151</v>
      </c>
      <c r="D2726" s="88">
        <v>5018.9799999999996</v>
      </c>
    </row>
    <row r="2727" spans="1:4" x14ac:dyDescent="0.2">
      <c r="A2727" s="86">
        <v>2003524</v>
      </c>
      <c r="B2727" s="87" t="s">
        <v>2878</v>
      </c>
      <c r="C2727" s="87" t="s">
        <v>151</v>
      </c>
      <c r="D2727" s="88">
        <v>4664.75</v>
      </c>
    </row>
    <row r="2728" spans="1:4" x14ac:dyDescent="0.2">
      <c r="A2728" s="86">
        <v>2003487</v>
      </c>
      <c r="B2728" s="87" t="s">
        <v>2879</v>
      </c>
      <c r="C2728" s="87" t="s">
        <v>151</v>
      </c>
      <c r="D2728" s="88">
        <v>4643.53</v>
      </c>
    </row>
    <row r="2729" spans="1:4" x14ac:dyDescent="0.2">
      <c r="A2729" s="86">
        <v>2003486</v>
      </c>
      <c r="B2729" s="87" t="s">
        <v>2880</v>
      </c>
      <c r="C2729" s="87" t="s">
        <v>151</v>
      </c>
      <c r="D2729" s="88">
        <v>4290.54</v>
      </c>
    </row>
    <row r="2730" spans="1:4" x14ac:dyDescent="0.2">
      <c r="A2730" s="86">
        <v>2003527</v>
      </c>
      <c r="B2730" s="87" t="s">
        <v>2881</v>
      </c>
      <c r="C2730" s="87" t="s">
        <v>151</v>
      </c>
      <c r="D2730" s="88">
        <v>4974</v>
      </c>
    </row>
    <row r="2731" spans="1:4" x14ac:dyDescent="0.2">
      <c r="A2731" s="86">
        <v>2003526</v>
      </c>
      <c r="B2731" s="87" t="s">
        <v>2882</v>
      </c>
      <c r="C2731" s="87" t="s">
        <v>151</v>
      </c>
      <c r="D2731" s="88">
        <v>4632.66</v>
      </c>
    </row>
    <row r="2732" spans="1:4" x14ac:dyDescent="0.2">
      <c r="A2732" s="86">
        <v>2003489</v>
      </c>
      <c r="B2732" s="87" t="s">
        <v>2883</v>
      </c>
      <c r="C2732" s="87" t="s">
        <v>151</v>
      </c>
      <c r="D2732" s="88">
        <v>4598.55</v>
      </c>
    </row>
    <row r="2733" spans="1:4" x14ac:dyDescent="0.2">
      <c r="A2733" s="86">
        <v>2003488</v>
      </c>
      <c r="B2733" s="87" t="s">
        <v>2884</v>
      </c>
      <c r="C2733" s="87" t="s">
        <v>151</v>
      </c>
      <c r="D2733" s="88">
        <v>4258.4399999999996</v>
      </c>
    </row>
    <row r="2734" spans="1:4" x14ac:dyDescent="0.2">
      <c r="A2734" s="86">
        <v>2003529</v>
      </c>
      <c r="B2734" s="87" t="s">
        <v>2885</v>
      </c>
      <c r="C2734" s="87" t="s">
        <v>151</v>
      </c>
      <c r="D2734" s="88">
        <v>4929.03</v>
      </c>
    </row>
    <row r="2735" spans="1:4" x14ac:dyDescent="0.2">
      <c r="A2735" s="86">
        <v>2003528</v>
      </c>
      <c r="B2735" s="87" t="s">
        <v>2886</v>
      </c>
      <c r="C2735" s="87" t="s">
        <v>151</v>
      </c>
      <c r="D2735" s="88">
        <v>4600.5600000000004</v>
      </c>
    </row>
    <row r="2736" spans="1:4" x14ac:dyDescent="0.2">
      <c r="A2736" s="86">
        <v>2003491</v>
      </c>
      <c r="B2736" s="87" t="s">
        <v>2887</v>
      </c>
      <c r="C2736" s="87" t="s">
        <v>151</v>
      </c>
      <c r="D2736" s="88">
        <v>4553.57</v>
      </c>
    </row>
    <row r="2737" spans="1:4" x14ac:dyDescent="0.2">
      <c r="A2737" s="86">
        <v>2003490</v>
      </c>
      <c r="B2737" s="87" t="s">
        <v>2888</v>
      </c>
      <c r="C2737" s="87" t="s">
        <v>151</v>
      </c>
      <c r="D2737" s="88">
        <v>4226.34</v>
      </c>
    </row>
    <row r="2738" spans="1:4" x14ac:dyDescent="0.2">
      <c r="A2738" s="86">
        <v>2003531</v>
      </c>
      <c r="B2738" s="87" t="s">
        <v>2889</v>
      </c>
      <c r="C2738" s="87" t="s">
        <v>151</v>
      </c>
      <c r="D2738" s="88">
        <v>4884.05</v>
      </c>
    </row>
    <row r="2739" spans="1:4" x14ac:dyDescent="0.2">
      <c r="A2739" s="86">
        <v>2003530</v>
      </c>
      <c r="B2739" s="87" t="s">
        <v>2890</v>
      </c>
      <c r="C2739" s="87" t="s">
        <v>151</v>
      </c>
      <c r="D2739" s="88">
        <v>4568.46</v>
      </c>
    </row>
    <row r="2740" spans="1:4" x14ac:dyDescent="0.2">
      <c r="A2740" s="86">
        <v>2003493</v>
      </c>
      <c r="B2740" s="87" t="s">
        <v>2891</v>
      </c>
      <c r="C2740" s="87" t="s">
        <v>151</v>
      </c>
      <c r="D2740" s="88">
        <v>5590.18</v>
      </c>
    </row>
    <row r="2741" spans="1:4" x14ac:dyDescent="0.2">
      <c r="A2741" s="86">
        <v>2003492</v>
      </c>
      <c r="B2741" s="87" t="s">
        <v>2892</v>
      </c>
      <c r="C2741" s="87" t="s">
        <v>151</v>
      </c>
      <c r="D2741" s="88">
        <v>5153.46</v>
      </c>
    </row>
    <row r="2742" spans="1:4" x14ac:dyDescent="0.2">
      <c r="A2742" s="86">
        <v>2003533</v>
      </c>
      <c r="B2742" s="87" t="s">
        <v>2893</v>
      </c>
      <c r="C2742" s="87" t="s">
        <v>151</v>
      </c>
      <c r="D2742" s="88">
        <v>5920.65</v>
      </c>
    </row>
    <row r="2743" spans="1:4" x14ac:dyDescent="0.2">
      <c r="A2743" s="86">
        <v>2003532</v>
      </c>
      <c r="B2743" s="87" t="s">
        <v>2894</v>
      </c>
      <c r="C2743" s="87" t="s">
        <v>151</v>
      </c>
      <c r="D2743" s="88">
        <v>5495.58</v>
      </c>
    </row>
    <row r="2744" spans="1:4" x14ac:dyDescent="0.2">
      <c r="A2744" s="86">
        <v>2003495</v>
      </c>
      <c r="B2744" s="87" t="s">
        <v>2895</v>
      </c>
      <c r="C2744" s="87" t="s">
        <v>151</v>
      </c>
      <c r="D2744" s="88">
        <v>5545.2</v>
      </c>
    </row>
    <row r="2745" spans="1:4" x14ac:dyDescent="0.2">
      <c r="A2745" s="86">
        <v>2003494</v>
      </c>
      <c r="B2745" s="87" t="s">
        <v>2896</v>
      </c>
      <c r="C2745" s="87" t="s">
        <v>151</v>
      </c>
      <c r="D2745" s="88">
        <v>5121.37</v>
      </c>
    </row>
    <row r="2746" spans="1:4" x14ac:dyDescent="0.2">
      <c r="A2746" s="86">
        <v>2003535</v>
      </c>
      <c r="B2746" s="87" t="s">
        <v>2897</v>
      </c>
      <c r="C2746" s="87" t="s">
        <v>151</v>
      </c>
      <c r="D2746" s="88">
        <v>5875.68</v>
      </c>
    </row>
    <row r="2747" spans="1:4" x14ac:dyDescent="0.2">
      <c r="A2747" s="86">
        <v>2003534</v>
      </c>
      <c r="B2747" s="87" t="s">
        <v>2898</v>
      </c>
      <c r="C2747" s="87" t="s">
        <v>151</v>
      </c>
      <c r="D2747" s="88">
        <v>5463.48</v>
      </c>
    </row>
    <row r="2748" spans="1:4" x14ac:dyDescent="0.2">
      <c r="A2748" s="86">
        <v>2003497</v>
      </c>
      <c r="B2748" s="87" t="s">
        <v>2899</v>
      </c>
      <c r="C2748" s="87" t="s">
        <v>151</v>
      </c>
      <c r="D2748" s="88">
        <v>5500.22</v>
      </c>
    </row>
    <row r="2749" spans="1:4" x14ac:dyDescent="0.2">
      <c r="A2749" s="86">
        <v>2003496</v>
      </c>
      <c r="B2749" s="87" t="s">
        <v>2900</v>
      </c>
      <c r="C2749" s="87" t="s">
        <v>151</v>
      </c>
      <c r="D2749" s="88">
        <v>5089.2700000000004</v>
      </c>
    </row>
    <row r="2750" spans="1:4" x14ac:dyDescent="0.2">
      <c r="A2750" s="86">
        <v>2003537</v>
      </c>
      <c r="B2750" s="87" t="s">
        <v>2901</v>
      </c>
      <c r="C2750" s="87" t="s">
        <v>151</v>
      </c>
      <c r="D2750" s="88">
        <v>5830.7</v>
      </c>
    </row>
    <row r="2751" spans="1:4" x14ac:dyDescent="0.2">
      <c r="A2751" s="86">
        <v>2003536</v>
      </c>
      <c r="B2751" s="87" t="s">
        <v>2902</v>
      </c>
      <c r="C2751" s="87" t="s">
        <v>151</v>
      </c>
      <c r="D2751" s="88">
        <v>5431.39</v>
      </c>
    </row>
    <row r="2752" spans="1:4" x14ac:dyDescent="0.2">
      <c r="A2752" s="86">
        <v>2003499</v>
      </c>
      <c r="B2752" s="87" t="s">
        <v>2903</v>
      </c>
      <c r="C2752" s="87" t="s">
        <v>151</v>
      </c>
      <c r="D2752" s="88">
        <v>5455.25</v>
      </c>
    </row>
    <row r="2753" spans="1:4" x14ac:dyDescent="0.2">
      <c r="A2753" s="86">
        <v>2003498</v>
      </c>
      <c r="B2753" s="87" t="s">
        <v>2904</v>
      </c>
      <c r="C2753" s="87" t="s">
        <v>151</v>
      </c>
      <c r="D2753" s="88">
        <v>5057.17</v>
      </c>
    </row>
    <row r="2754" spans="1:4" x14ac:dyDescent="0.2">
      <c r="A2754" s="86">
        <v>2003539</v>
      </c>
      <c r="B2754" s="87" t="s">
        <v>2905</v>
      </c>
      <c r="C2754" s="87" t="s">
        <v>151</v>
      </c>
      <c r="D2754" s="88">
        <v>5740.75</v>
      </c>
    </row>
    <row r="2755" spans="1:4" x14ac:dyDescent="0.2">
      <c r="A2755" s="86">
        <v>2003538</v>
      </c>
      <c r="B2755" s="87" t="s">
        <v>2906</v>
      </c>
      <c r="C2755" s="87" t="s">
        <v>151</v>
      </c>
      <c r="D2755" s="88">
        <v>5367.2</v>
      </c>
    </row>
    <row r="2756" spans="1:4" x14ac:dyDescent="0.2">
      <c r="A2756" s="86">
        <v>2003501</v>
      </c>
      <c r="B2756" s="87" t="s">
        <v>2907</v>
      </c>
      <c r="C2756" s="87" t="s">
        <v>151</v>
      </c>
      <c r="D2756" s="88">
        <v>6713.25</v>
      </c>
    </row>
    <row r="2757" spans="1:4" x14ac:dyDescent="0.2">
      <c r="A2757" s="86">
        <v>2003500</v>
      </c>
      <c r="B2757" s="87" t="s">
        <v>2908</v>
      </c>
      <c r="C2757" s="87" t="s">
        <v>151</v>
      </c>
      <c r="D2757" s="88">
        <v>6205.69</v>
      </c>
    </row>
    <row r="2758" spans="1:4" x14ac:dyDescent="0.2">
      <c r="A2758" s="86">
        <v>2003541</v>
      </c>
      <c r="B2758" s="87" t="s">
        <v>2909</v>
      </c>
      <c r="C2758" s="87" t="s">
        <v>151</v>
      </c>
      <c r="D2758" s="88">
        <v>7043.73</v>
      </c>
    </row>
    <row r="2759" spans="1:4" x14ac:dyDescent="0.2">
      <c r="A2759" s="86">
        <v>2003540</v>
      </c>
      <c r="B2759" s="87" t="s">
        <v>2910</v>
      </c>
      <c r="C2759" s="87" t="s">
        <v>151</v>
      </c>
      <c r="D2759" s="88">
        <v>6547.81</v>
      </c>
    </row>
    <row r="2760" spans="1:4" x14ac:dyDescent="0.2">
      <c r="A2760" s="86">
        <v>2003503</v>
      </c>
      <c r="B2760" s="87" t="s">
        <v>2911</v>
      </c>
      <c r="C2760" s="87" t="s">
        <v>151</v>
      </c>
      <c r="D2760" s="88">
        <v>6668.27</v>
      </c>
    </row>
    <row r="2761" spans="1:4" x14ac:dyDescent="0.2">
      <c r="A2761" s="86">
        <v>2003502</v>
      </c>
      <c r="B2761" s="87" t="s">
        <v>2912</v>
      </c>
      <c r="C2761" s="87" t="s">
        <v>151</v>
      </c>
      <c r="D2761" s="88">
        <v>6173.59</v>
      </c>
    </row>
    <row r="2762" spans="1:4" x14ac:dyDescent="0.2">
      <c r="A2762" s="86">
        <v>2003543</v>
      </c>
      <c r="B2762" s="87" t="s">
        <v>2913</v>
      </c>
      <c r="C2762" s="87" t="s">
        <v>151</v>
      </c>
      <c r="D2762" s="88">
        <v>6998.75</v>
      </c>
    </row>
    <row r="2763" spans="1:4" x14ac:dyDescent="0.2">
      <c r="A2763" s="86">
        <v>2003542</v>
      </c>
      <c r="B2763" s="87" t="s">
        <v>2914</v>
      </c>
      <c r="C2763" s="87" t="s">
        <v>151</v>
      </c>
      <c r="D2763" s="88">
        <v>6515.71</v>
      </c>
    </row>
    <row r="2764" spans="1:4" x14ac:dyDescent="0.2">
      <c r="A2764" s="86">
        <v>2003505</v>
      </c>
      <c r="B2764" s="87" t="s">
        <v>2915</v>
      </c>
      <c r="C2764" s="87" t="s">
        <v>151</v>
      </c>
      <c r="D2764" s="88">
        <v>6623.3</v>
      </c>
    </row>
    <row r="2765" spans="1:4" x14ac:dyDescent="0.2">
      <c r="A2765" s="86">
        <v>2003504</v>
      </c>
      <c r="B2765" s="87" t="s">
        <v>2916</v>
      </c>
      <c r="C2765" s="87" t="s">
        <v>151</v>
      </c>
      <c r="D2765" s="88">
        <v>6141.5</v>
      </c>
    </row>
    <row r="2766" spans="1:4" x14ac:dyDescent="0.2">
      <c r="A2766" s="86">
        <v>2003545</v>
      </c>
      <c r="B2766" s="87" t="s">
        <v>2917</v>
      </c>
      <c r="C2766" s="87" t="s">
        <v>151</v>
      </c>
      <c r="D2766" s="88">
        <v>6953.77</v>
      </c>
    </row>
    <row r="2767" spans="1:4" x14ac:dyDescent="0.2">
      <c r="A2767" s="86">
        <v>2003544</v>
      </c>
      <c r="B2767" s="87" t="s">
        <v>2918</v>
      </c>
      <c r="C2767" s="87" t="s">
        <v>151</v>
      </c>
      <c r="D2767" s="88">
        <v>6483.62</v>
      </c>
    </row>
    <row r="2768" spans="1:4" x14ac:dyDescent="0.2">
      <c r="A2768" s="86">
        <v>2003507</v>
      </c>
      <c r="B2768" s="87" t="s">
        <v>2919</v>
      </c>
      <c r="C2768" s="87" t="s">
        <v>151</v>
      </c>
      <c r="D2768" s="88">
        <v>6578.32</v>
      </c>
    </row>
    <row r="2769" spans="1:4" x14ac:dyDescent="0.2">
      <c r="A2769" s="86">
        <v>2003506</v>
      </c>
      <c r="B2769" s="87" t="s">
        <v>2920</v>
      </c>
      <c r="C2769" s="87" t="s">
        <v>151</v>
      </c>
      <c r="D2769" s="88">
        <v>6109.4</v>
      </c>
    </row>
    <row r="2770" spans="1:4" x14ac:dyDescent="0.2">
      <c r="A2770" s="86">
        <v>2003547</v>
      </c>
      <c r="B2770" s="87" t="s">
        <v>2921</v>
      </c>
      <c r="C2770" s="87" t="s">
        <v>151</v>
      </c>
      <c r="D2770" s="88">
        <v>6908.8</v>
      </c>
    </row>
    <row r="2771" spans="1:4" x14ac:dyDescent="0.2">
      <c r="A2771" s="86">
        <v>2003546</v>
      </c>
      <c r="B2771" s="87" t="s">
        <v>2922</v>
      </c>
      <c r="C2771" s="87" t="s">
        <v>151</v>
      </c>
      <c r="D2771" s="88">
        <v>6451.52</v>
      </c>
    </row>
    <row r="2772" spans="1:4" x14ac:dyDescent="0.2">
      <c r="A2772" s="86">
        <v>2003509</v>
      </c>
      <c r="B2772" s="87" t="s">
        <v>2923</v>
      </c>
      <c r="C2772" s="87" t="s">
        <v>151</v>
      </c>
      <c r="D2772" s="88">
        <v>7659.21</v>
      </c>
    </row>
    <row r="2773" spans="1:4" x14ac:dyDescent="0.2">
      <c r="A2773" s="86">
        <v>2003508</v>
      </c>
      <c r="B2773" s="87" t="s">
        <v>2924</v>
      </c>
      <c r="C2773" s="87" t="s">
        <v>151</v>
      </c>
      <c r="D2773" s="88">
        <v>7080.8</v>
      </c>
    </row>
    <row r="2774" spans="1:4" x14ac:dyDescent="0.2">
      <c r="A2774" s="86">
        <v>2003549</v>
      </c>
      <c r="B2774" s="87" t="s">
        <v>2925</v>
      </c>
      <c r="C2774" s="87" t="s">
        <v>151</v>
      </c>
      <c r="D2774" s="88">
        <v>7989.68</v>
      </c>
    </row>
    <row r="2775" spans="1:4" x14ac:dyDescent="0.2">
      <c r="A2775" s="86">
        <v>2003548</v>
      </c>
      <c r="B2775" s="87" t="s">
        <v>2926</v>
      </c>
      <c r="C2775" s="87" t="s">
        <v>151</v>
      </c>
      <c r="D2775" s="88">
        <v>7422.92</v>
      </c>
    </row>
    <row r="2776" spans="1:4" x14ac:dyDescent="0.2">
      <c r="A2776" s="86">
        <v>2003511</v>
      </c>
      <c r="B2776" s="87" t="s">
        <v>2927</v>
      </c>
      <c r="C2776" s="87" t="s">
        <v>151</v>
      </c>
      <c r="D2776" s="88">
        <v>7614.23</v>
      </c>
    </row>
    <row r="2777" spans="1:4" x14ac:dyDescent="0.2">
      <c r="A2777" s="86">
        <v>2003510</v>
      </c>
      <c r="B2777" s="87" t="s">
        <v>2928</v>
      </c>
      <c r="C2777" s="87" t="s">
        <v>151</v>
      </c>
      <c r="D2777" s="88">
        <v>7048.7</v>
      </c>
    </row>
    <row r="2778" spans="1:4" x14ac:dyDescent="0.2">
      <c r="A2778" s="86">
        <v>2003551</v>
      </c>
      <c r="B2778" s="87" t="s">
        <v>2929</v>
      </c>
      <c r="C2778" s="87" t="s">
        <v>151</v>
      </c>
      <c r="D2778" s="88">
        <v>7944.71</v>
      </c>
    </row>
    <row r="2779" spans="1:4" x14ac:dyDescent="0.2">
      <c r="A2779" s="86">
        <v>2003550</v>
      </c>
      <c r="B2779" s="87" t="s">
        <v>2930</v>
      </c>
      <c r="C2779" s="87" t="s">
        <v>151</v>
      </c>
      <c r="D2779" s="88">
        <v>7390.82</v>
      </c>
    </row>
    <row r="2780" spans="1:4" x14ac:dyDescent="0.2">
      <c r="A2780" s="86">
        <v>2003513</v>
      </c>
      <c r="B2780" s="87" t="s">
        <v>2931</v>
      </c>
      <c r="C2780" s="87" t="s">
        <v>151</v>
      </c>
      <c r="D2780" s="88">
        <v>7569.25</v>
      </c>
    </row>
    <row r="2781" spans="1:4" x14ac:dyDescent="0.2">
      <c r="A2781" s="86">
        <v>2003512</v>
      </c>
      <c r="B2781" s="87" t="s">
        <v>2932</v>
      </c>
      <c r="C2781" s="87" t="s">
        <v>151</v>
      </c>
      <c r="D2781" s="88">
        <v>7016.61</v>
      </c>
    </row>
    <row r="2782" spans="1:4" x14ac:dyDescent="0.2">
      <c r="A2782" s="86">
        <v>2003553</v>
      </c>
      <c r="B2782" s="87" t="s">
        <v>2933</v>
      </c>
      <c r="C2782" s="87" t="s">
        <v>151</v>
      </c>
      <c r="D2782" s="88">
        <v>7899.73</v>
      </c>
    </row>
    <row r="2783" spans="1:4" x14ac:dyDescent="0.2">
      <c r="A2783" s="86">
        <v>2003552</v>
      </c>
      <c r="B2783" s="87" t="s">
        <v>2934</v>
      </c>
      <c r="C2783" s="87" t="s">
        <v>151</v>
      </c>
      <c r="D2783" s="88">
        <v>7358.73</v>
      </c>
    </row>
    <row r="2784" spans="1:4" x14ac:dyDescent="0.2">
      <c r="A2784" s="86">
        <v>2003515</v>
      </c>
      <c r="B2784" s="87" t="s">
        <v>2935</v>
      </c>
      <c r="C2784" s="87" t="s">
        <v>151</v>
      </c>
      <c r="D2784" s="88">
        <v>7524.28</v>
      </c>
    </row>
    <row r="2785" spans="1:4" x14ac:dyDescent="0.2">
      <c r="A2785" s="86">
        <v>2003514</v>
      </c>
      <c r="B2785" s="87" t="s">
        <v>2936</v>
      </c>
      <c r="C2785" s="87" t="s">
        <v>151</v>
      </c>
      <c r="D2785" s="88">
        <v>6984.51</v>
      </c>
    </row>
    <row r="2786" spans="1:4" x14ac:dyDescent="0.2">
      <c r="A2786" s="86">
        <v>2003555</v>
      </c>
      <c r="B2786" s="87" t="s">
        <v>2937</v>
      </c>
      <c r="C2786" s="87" t="s">
        <v>151</v>
      </c>
      <c r="D2786" s="88">
        <v>7854.75</v>
      </c>
    </row>
    <row r="2787" spans="1:4" x14ac:dyDescent="0.2">
      <c r="A2787" s="86">
        <v>2003554</v>
      </c>
      <c r="B2787" s="87" t="s">
        <v>2938</v>
      </c>
      <c r="C2787" s="87" t="s">
        <v>151</v>
      </c>
      <c r="D2787" s="88">
        <v>7326.63</v>
      </c>
    </row>
    <row r="2788" spans="1:4" x14ac:dyDescent="0.2">
      <c r="A2788" s="86">
        <v>2003728</v>
      </c>
      <c r="B2788" s="87" t="s">
        <v>2939</v>
      </c>
      <c r="C2788" s="87" t="s">
        <v>151</v>
      </c>
      <c r="D2788" s="88">
        <v>3372.76</v>
      </c>
    </row>
    <row r="2789" spans="1:4" x14ac:dyDescent="0.2">
      <c r="A2789" s="86">
        <v>2003727</v>
      </c>
      <c r="B2789" s="87" t="s">
        <v>2940</v>
      </c>
      <c r="C2789" s="87" t="s">
        <v>151</v>
      </c>
      <c r="D2789" s="88">
        <v>3081.65</v>
      </c>
    </row>
    <row r="2790" spans="1:4" x14ac:dyDescent="0.2">
      <c r="A2790" s="86">
        <v>2003730</v>
      </c>
      <c r="B2790" s="87" t="s">
        <v>2941</v>
      </c>
      <c r="C2790" s="87" t="s">
        <v>151</v>
      </c>
      <c r="D2790" s="88">
        <v>3327.78</v>
      </c>
    </row>
    <row r="2791" spans="1:4" x14ac:dyDescent="0.2">
      <c r="A2791" s="86">
        <v>2003729</v>
      </c>
      <c r="B2791" s="87" t="s">
        <v>2942</v>
      </c>
      <c r="C2791" s="87" t="s">
        <v>151</v>
      </c>
      <c r="D2791" s="88">
        <v>3049.55</v>
      </c>
    </row>
    <row r="2792" spans="1:4" x14ac:dyDescent="0.2">
      <c r="A2792" s="86">
        <v>2003732</v>
      </c>
      <c r="B2792" s="87" t="s">
        <v>2943</v>
      </c>
      <c r="C2792" s="87" t="s">
        <v>151</v>
      </c>
      <c r="D2792" s="88">
        <v>3287.3</v>
      </c>
    </row>
    <row r="2793" spans="1:4" x14ac:dyDescent="0.2">
      <c r="A2793" s="86">
        <v>2003731</v>
      </c>
      <c r="B2793" s="87" t="s">
        <v>2944</v>
      </c>
      <c r="C2793" s="87" t="s">
        <v>151</v>
      </c>
      <c r="D2793" s="88">
        <v>3020.67</v>
      </c>
    </row>
    <row r="2794" spans="1:4" x14ac:dyDescent="0.2">
      <c r="A2794" s="86">
        <v>2003734</v>
      </c>
      <c r="B2794" s="87" t="s">
        <v>2945</v>
      </c>
      <c r="C2794" s="87" t="s">
        <v>151</v>
      </c>
      <c r="D2794" s="88">
        <v>3237.83</v>
      </c>
    </row>
    <row r="2795" spans="1:4" x14ac:dyDescent="0.2">
      <c r="A2795" s="86">
        <v>2003733</v>
      </c>
      <c r="B2795" s="87" t="s">
        <v>2946</v>
      </c>
      <c r="C2795" s="87" t="s">
        <v>151</v>
      </c>
      <c r="D2795" s="88">
        <v>2985.36</v>
      </c>
    </row>
    <row r="2796" spans="1:4" x14ac:dyDescent="0.2">
      <c r="A2796" s="86">
        <v>2003736</v>
      </c>
      <c r="B2796" s="87" t="s">
        <v>2947</v>
      </c>
      <c r="C2796" s="87" t="s">
        <v>151</v>
      </c>
      <c r="D2796" s="88">
        <v>4440.49</v>
      </c>
    </row>
    <row r="2797" spans="1:4" x14ac:dyDescent="0.2">
      <c r="A2797" s="86">
        <v>2003735</v>
      </c>
      <c r="B2797" s="87" t="s">
        <v>2948</v>
      </c>
      <c r="C2797" s="87" t="s">
        <v>151</v>
      </c>
      <c r="D2797" s="88">
        <v>4078.53</v>
      </c>
    </row>
    <row r="2798" spans="1:4" x14ac:dyDescent="0.2">
      <c r="A2798" s="86">
        <v>2003738</v>
      </c>
      <c r="B2798" s="87" t="s">
        <v>2949</v>
      </c>
      <c r="C2798" s="87" t="s">
        <v>151</v>
      </c>
      <c r="D2798" s="88">
        <v>4395.51</v>
      </c>
    </row>
    <row r="2799" spans="1:4" x14ac:dyDescent="0.2">
      <c r="A2799" s="86">
        <v>2003737</v>
      </c>
      <c r="B2799" s="87" t="s">
        <v>2950</v>
      </c>
      <c r="C2799" s="87" t="s">
        <v>151</v>
      </c>
      <c r="D2799" s="88">
        <v>4046.43</v>
      </c>
    </row>
    <row r="2800" spans="1:4" x14ac:dyDescent="0.2">
      <c r="A2800" s="86">
        <v>2003740</v>
      </c>
      <c r="B2800" s="87" t="s">
        <v>2951</v>
      </c>
      <c r="C2800" s="87" t="s">
        <v>151</v>
      </c>
      <c r="D2800" s="88">
        <v>4355.03</v>
      </c>
    </row>
    <row r="2801" spans="1:4" x14ac:dyDescent="0.2">
      <c r="A2801" s="86">
        <v>2003739</v>
      </c>
      <c r="B2801" s="87" t="s">
        <v>2952</v>
      </c>
      <c r="C2801" s="87" t="s">
        <v>151</v>
      </c>
      <c r="D2801" s="88">
        <v>4017.55</v>
      </c>
    </row>
    <row r="2802" spans="1:4" x14ac:dyDescent="0.2">
      <c r="A2802" s="86">
        <v>2003742</v>
      </c>
      <c r="B2802" s="87" t="s">
        <v>2953</v>
      </c>
      <c r="C2802" s="87" t="s">
        <v>151</v>
      </c>
      <c r="D2802" s="88">
        <v>4485.46</v>
      </c>
    </row>
    <row r="2803" spans="1:4" x14ac:dyDescent="0.2">
      <c r="A2803" s="86">
        <v>2003741</v>
      </c>
      <c r="B2803" s="87" t="s">
        <v>2954</v>
      </c>
      <c r="C2803" s="87" t="s">
        <v>151</v>
      </c>
      <c r="D2803" s="88">
        <v>4110.63</v>
      </c>
    </row>
    <row r="2804" spans="1:4" x14ac:dyDescent="0.2">
      <c r="A2804" s="86">
        <v>2003744</v>
      </c>
      <c r="B2804" s="87" t="s">
        <v>2955</v>
      </c>
      <c r="C2804" s="87" t="s">
        <v>151</v>
      </c>
      <c r="D2804" s="88">
        <v>5342.16</v>
      </c>
    </row>
    <row r="2805" spans="1:4" x14ac:dyDescent="0.2">
      <c r="A2805" s="86">
        <v>2003743</v>
      </c>
      <c r="B2805" s="87" t="s">
        <v>2956</v>
      </c>
      <c r="C2805" s="87" t="s">
        <v>151</v>
      </c>
      <c r="D2805" s="88">
        <v>4909.3599999999997</v>
      </c>
    </row>
    <row r="2806" spans="1:4" x14ac:dyDescent="0.2">
      <c r="A2806" s="86">
        <v>2003746</v>
      </c>
      <c r="B2806" s="87" t="s">
        <v>2957</v>
      </c>
      <c r="C2806" s="87" t="s">
        <v>151</v>
      </c>
      <c r="D2806" s="88">
        <v>5297.18</v>
      </c>
    </row>
    <row r="2807" spans="1:4" x14ac:dyDescent="0.2">
      <c r="A2807" s="86">
        <v>2003745</v>
      </c>
      <c r="B2807" s="87" t="s">
        <v>2958</v>
      </c>
      <c r="C2807" s="87" t="s">
        <v>151</v>
      </c>
      <c r="D2807" s="88">
        <v>4877.26</v>
      </c>
    </row>
    <row r="2808" spans="1:4" x14ac:dyDescent="0.2">
      <c r="A2808" s="86">
        <v>2003748</v>
      </c>
      <c r="B2808" s="87" t="s">
        <v>2959</v>
      </c>
      <c r="C2808" s="87" t="s">
        <v>151</v>
      </c>
      <c r="D2808" s="88">
        <v>5256.7</v>
      </c>
    </row>
    <row r="2809" spans="1:4" x14ac:dyDescent="0.2">
      <c r="A2809" s="86">
        <v>2003747</v>
      </c>
      <c r="B2809" s="87" t="s">
        <v>2960</v>
      </c>
      <c r="C2809" s="87" t="s">
        <v>151</v>
      </c>
      <c r="D2809" s="88">
        <v>4848.38</v>
      </c>
    </row>
    <row r="2810" spans="1:4" x14ac:dyDescent="0.2">
      <c r="A2810" s="86">
        <v>2003750</v>
      </c>
      <c r="B2810" s="87" t="s">
        <v>2961</v>
      </c>
      <c r="C2810" s="87" t="s">
        <v>151</v>
      </c>
      <c r="D2810" s="88">
        <v>5207.2299999999996</v>
      </c>
    </row>
    <row r="2811" spans="1:4" x14ac:dyDescent="0.2">
      <c r="A2811" s="86">
        <v>2003749</v>
      </c>
      <c r="B2811" s="87" t="s">
        <v>2962</v>
      </c>
      <c r="C2811" s="87" t="s">
        <v>151</v>
      </c>
      <c r="D2811" s="88">
        <v>4813.07</v>
      </c>
    </row>
    <row r="2812" spans="1:4" x14ac:dyDescent="0.2">
      <c r="A2812" s="86">
        <v>2003752</v>
      </c>
      <c r="B2812" s="87" t="s">
        <v>2963</v>
      </c>
      <c r="C2812" s="87" t="s">
        <v>151</v>
      </c>
      <c r="D2812" s="88">
        <v>6465.23</v>
      </c>
    </row>
    <row r="2813" spans="1:4" x14ac:dyDescent="0.2">
      <c r="A2813" s="86">
        <v>2003751</v>
      </c>
      <c r="B2813" s="87" t="s">
        <v>2964</v>
      </c>
      <c r="C2813" s="87" t="s">
        <v>151</v>
      </c>
      <c r="D2813" s="88">
        <v>5961.59</v>
      </c>
    </row>
    <row r="2814" spans="1:4" x14ac:dyDescent="0.2">
      <c r="A2814" s="86">
        <v>2003754</v>
      </c>
      <c r="B2814" s="87" t="s">
        <v>2965</v>
      </c>
      <c r="C2814" s="87" t="s">
        <v>151</v>
      </c>
      <c r="D2814" s="88">
        <v>6420.26</v>
      </c>
    </row>
    <row r="2815" spans="1:4" x14ac:dyDescent="0.2">
      <c r="A2815" s="86">
        <v>2003753</v>
      </c>
      <c r="B2815" s="87" t="s">
        <v>2966</v>
      </c>
      <c r="C2815" s="87" t="s">
        <v>151</v>
      </c>
      <c r="D2815" s="88">
        <v>5929.49</v>
      </c>
    </row>
    <row r="2816" spans="1:4" x14ac:dyDescent="0.2">
      <c r="A2816" s="86">
        <v>2003756</v>
      </c>
      <c r="B2816" s="87" t="s">
        <v>2967</v>
      </c>
      <c r="C2816" s="87" t="s">
        <v>151</v>
      </c>
      <c r="D2816" s="88">
        <v>6379.78</v>
      </c>
    </row>
    <row r="2817" spans="1:4" x14ac:dyDescent="0.2">
      <c r="A2817" s="86">
        <v>2003755</v>
      </c>
      <c r="B2817" s="87" t="s">
        <v>2968</v>
      </c>
      <c r="C2817" s="87" t="s">
        <v>151</v>
      </c>
      <c r="D2817" s="88">
        <v>5900.61</v>
      </c>
    </row>
    <row r="2818" spans="1:4" x14ac:dyDescent="0.2">
      <c r="A2818" s="86">
        <v>2003758</v>
      </c>
      <c r="B2818" s="87" t="s">
        <v>2969</v>
      </c>
      <c r="C2818" s="87" t="s">
        <v>151</v>
      </c>
      <c r="D2818" s="88">
        <v>6330.3</v>
      </c>
    </row>
    <row r="2819" spans="1:4" x14ac:dyDescent="0.2">
      <c r="A2819" s="86">
        <v>2003757</v>
      </c>
      <c r="B2819" s="87" t="s">
        <v>2970</v>
      </c>
      <c r="C2819" s="87" t="s">
        <v>151</v>
      </c>
      <c r="D2819" s="88">
        <v>5865.3</v>
      </c>
    </row>
    <row r="2820" spans="1:4" x14ac:dyDescent="0.2">
      <c r="A2820" s="86">
        <v>2003760</v>
      </c>
      <c r="B2820" s="87" t="s">
        <v>2971</v>
      </c>
      <c r="C2820" s="87" t="s">
        <v>151</v>
      </c>
      <c r="D2820" s="88">
        <v>6421.7</v>
      </c>
    </row>
    <row r="2821" spans="1:4" x14ac:dyDescent="0.2">
      <c r="A2821" s="86">
        <v>2003759</v>
      </c>
      <c r="B2821" s="87" t="s">
        <v>2972</v>
      </c>
      <c r="C2821" s="87" t="s">
        <v>151</v>
      </c>
      <c r="D2821" s="88">
        <v>6130.58</v>
      </c>
    </row>
    <row r="2822" spans="1:4" x14ac:dyDescent="0.2">
      <c r="A2822" s="86">
        <v>2003762</v>
      </c>
      <c r="B2822" s="87" t="s">
        <v>2973</v>
      </c>
      <c r="C2822" s="87" t="s">
        <v>151</v>
      </c>
      <c r="D2822" s="88">
        <v>7366.21</v>
      </c>
    </row>
    <row r="2823" spans="1:4" x14ac:dyDescent="0.2">
      <c r="A2823" s="86">
        <v>2003761</v>
      </c>
      <c r="B2823" s="87" t="s">
        <v>2974</v>
      </c>
      <c r="C2823" s="87" t="s">
        <v>151</v>
      </c>
      <c r="D2823" s="88">
        <v>6804.6</v>
      </c>
    </row>
    <row r="2824" spans="1:4" x14ac:dyDescent="0.2">
      <c r="A2824" s="86">
        <v>2003764</v>
      </c>
      <c r="B2824" s="87" t="s">
        <v>2975</v>
      </c>
      <c r="C2824" s="87" t="s">
        <v>151</v>
      </c>
      <c r="D2824" s="88">
        <v>7325.73</v>
      </c>
    </row>
    <row r="2825" spans="1:4" x14ac:dyDescent="0.2">
      <c r="A2825" s="86">
        <v>2003763</v>
      </c>
      <c r="B2825" s="87" t="s">
        <v>2976</v>
      </c>
      <c r="C2825" s="87" t="s">
        <v>151</v>
      </c>
      <c r="D2825" s="88">
        <v>6775.71</v>
      </c>
    </row>
    <row r="2826" spans="1:4" x14ac:dyDescent="0.2">
      <c r="A2826" s="86">
        <v>2003766</v>
      </c>
      <c r="B2826" s="87" t="s">
        <v>2977</v>
      </c>
      <c r="C2826" s="87" t="s">
        <v>151</v>
      </c>
      <c r="D2826" s="88">
        <v>7276.26</v>
      </c>
    </row>
    <row r="2827" spans="1:4" x14ac:dyDescent="0.2">
      <c r="A2827" s="86">
        <v>2003765</v>
      </c>
      <c r="B2827" s="87" t="s">
        <v>2978</v>
      </c>
      <c r="C2827" s="87" t="s">
        <v>151</v>
      </c>
      <c r="D2827" s="88">
        <v>6740.41</v>
      </c>
    </row>
    <row r="2828" spans="1:4" x14ac:dyDescent="0.2">
      <c r="A2828" s="86">
        <v>2003642</v>
      </c>
      <c r="B2828" s="87" t="s">
        <v>2979</v>
      </c>
      <c r="C2828" s="87" t="s">
        <v>151</v>
      </c>
      <c r="D2828" s="88">
        <v>1488.08</v>
      </c>
    </row>
    <row r="2829" spans="1:4" x14ac:dyDescent="0.2">
      <c r="A2829" s="86">
        <v>2003641</v>
      </c>
      <c r="B2829" s="87" t="s">
        <v>2980</v>
      </c>
      <c r="C2829" s="87" t="s">
        <v>151</v>
      </c>
      <c r="D2829" s="88">
        <v>1306.46</v>
      </c>
    </row>
    <row r="2830" spans="1:4" x14ac:dyDescent="0.2">
      <c r="A2830" s="86">
        <v>2003644</v>
      </c>
      <c r="B2830" s="87" t="s">
        <v>2981</v>
      </c>
      <c r="C2830" s="87" t="s">
        <v>151</v>
      </c>
      <c r="D2830" s="88">
        <v>1461.09</v>
      </c>
    </row>
    <row r="2831" spans="1:4" x14ac:dyDescent="0.2">
      <c r="A2831" s="86">
        <v>2003643</v>
      </c>
      <c r="B2831" s="87" t="s">
        <v>2982</v>
      </c>
      <c r="C2831" s="87" t="s">
        <v>151</v>
      </c>
      <c r="D2831" s="88">
        <v>1287.2</v>
      </c>
    </row>
    <row r="2832" spans="1:4" x14ac:dyDescent="0.2">
      <c r="A2832" s="86">
        <v>2003646</v>
      </c>
      <c r="B2832" s="87" t="s">
        <v>2983</v>
      </c>
      <c r="C2832" s="87" t="s">
        <v>151</v>
      </c>
      <c r="D2832" s="88">
        <v>2004.55</v>
      </c>
    </row>
    <row r="2833" spans="1:4" x14ac:dyDescent="0.2">
      <c r="A2833" s="86">
        <v>2003645</v>
      </c>
      <c r="B2833" s="87" t="s">
        <v>2984</v>
      </c>
      <c r="C2833" s="87" t="s">
        <v>151</v>
      </c>
      <c r="D2833" s="88">
        <v>1754.65</v>
      </c>
    </row>
    <row r="2834" spans="1:4" x14ac:dyDescent="0.2">
      <c r="A2834" s="86">
        <v>2003648</v>
      </c>
      <c r="B2834" s="87" t="s">
        <v>2985</v>
      </c>
      <c r="C2834" s="87" t="s">
        <v>151</v>
      </c>
      <c r="D2834" s="88">
        <v>2581.42</v>
      </c>
    </row>
    <row r="2835" spans="1:4" x14ac:dyDescent="0.2">
      <c r="A2835" s="86">
        <v>2003647</v>
      </c>
      <c r="B2835" s="87" t="s">
        <v>2986</v>
      </c>
      <c r="C2835" s="87" t="s">
        <v>151</v>
      </c>
      <c r="D2835" s="88">
        <v>2267.13</v>
      </c>
    </row>
    <row r="2836" spans="1:4" x14ac:dyDescent="0.2">
      <c r="A2836" s="86">
        <v>2003650</v>
      </c>
      <c r="B2836" s="87" t="s">
        <v>2987</v>
      </c>
      <c r="C2836" s="87" t="s">
        <v>151</v>
      </c>
      <c r="D2836" s="88">
        <v>3071.9</v>
      </c>
    </row>
    <row r="2837" spans="1:4" x14ac:dyDescent="0.2">
      <c r="A2837" s="86">
        <v>2003649</v>
      </c>
      <c r="B2837" s="87" t="s">
        <v>2988</v>
      </c>
      <c r="C2837" s="87" t="s">
        <v>151</v>
      </c>
      <c r="D2837" s="88">
        <v>2708.66</v>
      </c>
    </row>
    <row r="2838" spans="1:4" x14ac:dyDescent="0.2">
      <c r="A2838" s="86">
        <v>2003652</v>
      </c>
      <c r="B2838" s="87" t="s">
        <v>2989</v>
      </c>
      <c r="C2838" s="87" t="s">
        <v>151</v>
      </c>
      <c r="D2838" s="88">
        <v>3936.43</v>
      </c>
    </row>
    <row r="2839" spans="1:4" x14ac:dyDescent="0.2">
      <c r="A2839" s="86">
        <v>2003651</v>
      </c>
      <c r="B2839" s="87" t="s">
        <v>2990</v>
      </c>
      <c r="C2839" s="87" t="s">
        <v>151</v>
      </c>
      <c r="D2839" s="88">
        <v>3497.19</v>
      </c>
    </row>
    <row r="2840" spans="1:4" x14ac:dyDescent="0.2">
      <c r="A2840" s="86">
        <v>2003654</v>
      </c>
      <c r="B2840" s="87" t="s">
        <v>2991</v>
      </c>
      <c r="C2840" s="87" t="s">
        <v>151</v>
      </c>
      <c r="D2840" s="88">
        <v>1777.69</v>
      </c>
    </row>
    <row r="2841" spans="1:4" x14ac:dyDescent="0.2">
      <c r="A2841" s="86">
        <v>2003653</v>
      </c>
      <c r="B2841" s="87" t="s">
        <v>2992</v>
      </c>
      <c r="C2841" s="87" t="s">
        <v>151</v>
      </c>
      <c r="D2841" s="88">
        <v>1561.29</v>
      </c>
    </row>
    <row r="2842" spans="1:4" x14ac:dyDescent="0.2">
      <c r="A2842" s="86">
        <v>2003656</v>
      </c>
      <c r="B2842" s="87" t="s">
        <v>2993</v>
      </c>
      <c r="C2842" s="87" t="s">
        <v>151</v>
      </c>
      <c r="D2842" s="88">
        <v>1746.21</v>
      </c>
    </row>
    <row r="2843" spans="1:4" x14ac:dyDescent="0.2">
      <c r="A2843" s="86">
        <v>2003655</v>
      </c>
      <c r="B2843" s="87" t="s">
        <v>2994</v>
      </c>
      <c r="C2843" s="87" t="s">
        <v>151</v>
      </c>
      <c r="D2843" s="88">
        <v>1538.82</v>
      </c>
    </row>
    <row r="2844" spans="1:4" x14ac:dyDescent="0.2">
      <c r="A2844" s="86">
        <v>2003658</v>
      </c>
      <c r="B2844" s="87" t="s">
        <v>2995</v>
      </c>
      <c r="C2844" s="87" t="s">
        <v>151</v>
      </c>
      <c r="D2844" s="88">
        <v>2337.96</v>
      </c>
    </row>
    <row r="2845" spans="1:4" x14ac:dyDescent="0.2">
      <c r="A2845" s="86">
        <v>2003657</v>
      </c>
      <c r="B2845" s="87" t="s">
        <v>2996</v>
      </c>
      <c r="C2845" s="87" t="s">
        <v>151</v>
      </c>
      <c r="D2845" s="88">
        <v>2045.56</v>
      </c>
    </row>
    <row r="2846" spans="1:4" x14ac:dyDescent="0.2">
      <c r="A2846" s="86">
        <v>2003660</v>
      </c>
      <c r="B2846" s="87" t="s">
        <v>2997</v>
      </c>
      <c r="C2846" s="87" t="s">
        <v>151</v>
      </c>
      <c r="D2846" s="88">
        <v>2937.29</v>
      </c>
    </row>
    <row r="2847" spans="1:4" x14ac:dyDescent="0.2">
      <c r="A2847" s="86">
        <v>2003659</v>
      </c>
      <c r="B2847" s="87" t="s">
        <v>2998</v>
      </c>
      <c r="C2847" s="87" t="s">
        <v>151</v>
      </c>
      <c r="D2847" s="88">
        <v>2577.91</v>
      </c>
    </row>
    <row r="2848" spans="1:4" x14ac:dyDescent="0.2">
      <c r="A2848" s="86">
        <v>2003662</v>
      </c>
      <c r="B2848" s="87" t="s">
        <v>2999</v>
      </c>
      <c r="C2848" s="87" t="s">
        <v>151</v>
      </c>
      <c r="D2848" s="88">
        <v>3454.72</v>
      </c>
    </row>
    <row r="2849" spans="1:4" x14ac:dyDescent="0.2">
      <c r="A2849" s="86">
        <v>2003661</v>
      </c>
      <c r="B2849" s="87" t="s">
        <v>3000</v>
      </c>
      <c r="C2849" s="87" t="s">
        <v>151</v>
      </c>
      <c r="D2849" s="88">
        <v>3042.53</v>
      </c>
    </row>
    <row r="2850" spans="1:4" x14ac:dyDescent="0.2">
      <c r="A2850" s="86">
        <v>2003664</v>
      </c>
      <c r="B2850" s="87" t="s">
        <v>3001</v>
      </c>
      <c r="C2850" s="87" t="s">
        <v>151</v>
      </c>
      <c r="D2850" s="88">
        <v>4263.45</v>
      </c>
    </row>
    <row r="2851" spans="1:4" x14ac:dyDescent="0.2">
      <c r="A2851" s="86">
        <v>2003663</v>
      </c>
      <c r="B2851" s="87" t="s">
        <v>3002</v>
      </c>
      <c r="C2851" s="87" t="s">
        <v>151</v>
      </c>
      <c r="D2851" s="88">
        <v>3771.39</v>
      </c>
    </row>
    <row r="2852" spans="1:4" x14ac:dyDescent="0.2">
      <c r="A2852" s="86">
        <v>2003666</v>
      </c>
      <c r="B2852" s="87" t="s">
        <v>3003</v>
      </c>
      <c r="C2852" s="87" t="s">
        <v>151</v>
      </c>
      <c r="D2852" s="88">
        <v>2071.8000000000002</v>
      </c>
    </row>
    <row r="2853" spans="1:4" x14ac:dyDescent="0.2">
      <c r="A2853" s="86">
        <v>2003665</v>
      </c>
      <c r="B2853" s="87" t="s">
        <v>3004</v>
      </c>
      <c r="C2853" s="87" t="s">
        <v>151</v>
      </c>
      <c r="D2853" s="88">
        <v>1819.34</v>
      </c>
    </row>
    <row r="2854" spans="1:4" x14ac:dyDescent="0.2">
      <c r="A2854" s="86">
        <v>2003668</v>
      </c>
      <c r="B2854" s="87" t="s">
        <v>3005</v>
      </c>
      <c r="C2854" s="87" t="s">
        <v>151</v>
      </c>
      <c r="D2854" s="88">
        <v>2044.82</v>
      </c>
    </row>
    <row r="2855" spans="1:4" x14ac:dyDescent="0.2">
      <c r="A2855" s="86">
        <v>2003667</v>
      </c>
      <c r="B2855" s="87" t="s">
        <v>3006</v>
      </c>
      <c r="C2855" s="87" t="s">
        <v>151</v>
      </c>
      <c r="D2855" s="88">
        <v>1800.08</v>
      </c>
    </row>
    <row r="2856" spans="1:4" x14ac:dyDescent="0.2">
      <c r="A2856" s="86">
        <v>2003670</v>
      </c>
      <c r="B2856" s="87" t="s">
        <v>3007</v>
      </c>
      <c r="C2856" s="87" t="s">
        <v>151</v>
      </c>
      <c r="D2856" s="88">
        <v>2684.87</v>
      </c>
    </row>
    <row r="2857" spans="1:4" x14ac:dyDescent="0.2">
      <c r="A2857" s="86">
        <v>2003669</v>
      </c>
      <c r="B2857" s="87" t="s">
        <v>3008</v>
      </c>
      <c r="C2857" s="87" t="s">
        <v>151</v>
      </c>
      <c r="D2857" s="88">
        <v>2346.1</v>
      </c>
    </row>
    <row r="2858" spans="1:4" x14ac:dyDescent="0.2">
      <c r="A2858" s="86">
        <v>2003672</v>
      </c>
      <c r="B2858" s="87" t="s">
        <v>3009</v>
      </c>
      <c r="C2858" s="87" t="s">
        <v>151</v>
      </c>
      <c r="D2858" s="88">
        <v>3315.64</v>
      </c>
    </row>
    <row r="2859" spans="1:4" x14ac:dyDescent="0.2">
      <c r="A2859" s="86">
        <v>2003671</v>
      </c>
      <c r="B2859" s="87" t="s">
        <v>3010</v>
      </c>
      <c r="C2859" s="87" t="s">
        <v>151</v>
      </c>
      <c r="D2859" s="88">
        <v>2904.74</v>
      </c>
    </row>
    <row r="2860" spans="1:4" x14ac:dyDescent="0.2">
      <c r="A2860" s="86">
        <v>2003674</v>
      </c>
      <c r="B2860" s="87" t="s">
        <v>3011</v>
      </c>
      <c r="C2860" s="87" t="s">
        <v>151</v>
      </c>
      <c r="D2860" s="88">
        <v>3855.52</v>
      </c>
    </row>
    <row r="2861" spans="1:4" x14ac:dyDescent="0.2">
      <c r="A2861" s="86">
        <v>2003673</v>
      </c>
      <c r="B2861" s="87" t="s">
        <v>3012</v>
      </c>
      <c r="C2861" s="87" t="s">
        <v>151</v>
      </c>
      <c r="D2861" s="88">
        <v>3389.23</v>
      </c>
    </row>
    <row r="2862" spans="1:4" x14ac:dyDescent="0.2">
      <c r="A2862" s="86">
        <v>2003676</v>
      </c>
      <c r="B2862" s="87" t="s">
        <v>3013</v>
      </c>
      <c r="C2862" s="87" t="s">
        <v>151</v>
      </c>
      <c r="D2862" s="88">
        <v>4706.92</v>
      </c>
    </row>
    <row r="2863" spans="1:4" x14ac:dyDescent="0.2">
      <c r="A2863" s="86">
        <v>2003675</v>
      </c>
      <c r="B2863" s="87" t="s">
        <v>3014</v>
      </c>
      <c r="C2863" s="87" t="s">
        <v>151</v>
      </c>
      <c r="D2863" s="88">
        <v>4154.33</v>
      </c>
    </row>
    <row r="2864" spans="1:4" x14ac:dyDescent="0.2">
      <c r="A2864" s="86">
        <v>2003854</v>
      </c>
      <c r="B2864" s="87" t="s">
        <v>3015</v>
      </c>
      <c r="C2864" s="87" t="s">
        <v>346</v>
      </c>
      <c r="D2864" s="88">
        <v>143.96</v>
      </c>
    </row>
    <row r="2865" spans="1:4" x14ac:dyDescent="0.2">
      <c r="A2865" s="86">
        <v>2003855</v>
      </c>
      <c r="B2865" s="87" t="s">
        <v>3016</v>
      </c>
      <c r="C2865" s="87" t="s">
        <v>346</v>
      </c>
      <c r="D2865" s="88">
        <v>16.52</v>
      </c>
    </row>
    <row r="2866" spans="1:4" x14ac:dyDescent="0.2">
      <c r="A2866" s="86">
        <v>2003856</v>
      </c>
      <c r="B2866" s="87" t="s">
        <v>3017</v>
      </c>
      <c r="C2866" s="87" t="s">
        <v>346</v>
      </c>
      <c r="D2866" s="88">
        <v>148.63</v>
      </c>
    </row>
    <row r="2867" spans="1:4" x14ac:dyDescent="0.2">
      <c r="A2867" s="86">
        <v>2003857</v>
      </c>
      <c r="B2867" s="87" t="s">
        <v>3018</v>
      </c>
      <c r="C2867" s="87" t="s">
        <v>346</v>
      </c>
      <c r="D2867" s="88">
        <v>67.349999999999994</v>
      </c>
    </row>
    <row r="2868" spans="1:4" x14ac:dyDescent="0.2">
      <c r="A2868" s="86">
        <v>2019782</v>
      </c>
      <c r="B2868" s="87" t="s">
        <v>3019</v>
      </c>
      <c r="C2868" s="87" t="s">
        <v>146</v>
      </c>
      <c r="D2868" s="88">
        <v>1039.8</v>
      </c>
    </row>
    <row r="2869" spans="1:4" x14ac:dyDescent="0.2">
      <c r="A2869" s="86">
        <v>2019783</v>
      </c>
      <c r="B2869" s="87" t="s">
        <v>3020</v>
      </c>
      <c r="C2869" s="87" t="s">
        <v>146</v>
      </c>
      <c r="D2869" s="88">
        <v>1604.33</v>
      </c>
    </row>
    <row r="2870" spans="1:4" x14ac:dyDescent="0.2">
      <c r="A2870" s="86">
        <v>2019784</v>
      </c>
      <c r="B2870" s="87" t="s">
        <v>3021</v>
      </c>
      <c r="C2870" s="87" t="s">
        <v>146</v>
      </c>
      <c r="D2870" s="88">
        <v>2133.88</v>
      </c>
    </row>
    <row r="2871" spans="1:4" x14ac:dyDescent="0.2">
      <c r="A2871" s="86">
        <v>2019785</v>
      </c>
      <c r="B2871" s="87" t="s">
        <v>3022</v>
      </c>
      <c r="C2871" s="87" t="s">
        <v>146</v>
      </c>
      <c r="D2871" s="88">
        <v>2755.85</v>
      </c>
    </row>
    <row r="2872" spans="1:4" x14ac:dyDescent="0.2">
      <c r="A2872" s="86">
        <v>2019776</v>
      </c>
      <c r="B2872" s="87" t="s">
        <v>3023</v>
      </c>
      <c r="C2872" s="87" t="s">
        <v>146</v>
      </c>
      <c r="D2872" s="88">
        <v>537.63</v>
      </c>
    </row>
    <row r="2873" spans="1:4" x14ac:dyDescent="0.2">
      <c r="A2873" s="86">
        <v>2019777</v>
      </c>
      <c r="B2873" s="87" t="s">
        <v>3024</v>
      </c>
      <c r="C2873" s="87" t="s">
        <v>146</v>
      </c>
      <c r="D2873" s="88">
        <v>1173.46</v>
      </c>
    </row>
    <row r="2874" spans="1:4" x14ac:dyDescent="0.2">
      <c r="A2874" s="86">
        <v>2019778</v>
      </c>
      <c r="B2874" s="87" t="s">
        <v>3025</v>
      </c>
      <c r="C2874" s="87" t="s">
        <v>146</v>
      </c>
      <c r="D2874" s="88">
        <v>2277.06</v>
      </c>
    </row>
    <row r="2875" spans="1:4" x14ac:dyDescent="0.2">
      <c r="A2875" s="86">
        <v>2019779</v>
      </c>
      <c r="B2875" s="87" t="s">
        <v>3026</v>
      </c>
      <c r="C2875" s="87" t="s">
        <v>146</v>
      </c>
      <c r="D2875" s="88">
        <v>695.92</v>
      </c>
    </row>
    <row r="2876" spans="1:4" x14ac:dyDescent="0.2">
      <c r="A2876" s="86">
        <v>2019780</v>
      </c>
      <c r="B2876" s="87" t="s">
        <v>3027</v>
      </c>
      <c r="C2876" s="87" t="s">
        <v>146</v>
      </c>
      <c r="D2876" s="88">
        <v>852.82</v>
      </c>
    </row>
    <row r="2877" spans="1:4" x14ac:dyDescent="0.2">
      <c r="A2877" s="86">
        <v>2019781</v>
      </c>
      <c r="B2877" s="87" t="s">
        <v>3028</v>
      </c>
      <c r="C2877" s="87" t="s">
        <v>146</v>
      </c>
      <c r="D2877" s="88">
        <v>1071.8</v>
      </c>
    </row>
    <row r="2878" spans="1:4" x14ac:dyDescent="0.2">
      <c r="A2878" s="86">
        <v>2019773</v>
      </c>
      <c r="B2878" s="87" t="s">
        <v>3029</v>
      </c>
      <c r="C2878" s="87" t="s">
        <v>146</v>
      </c>
      <c r="D2878" s="88">
        <v>351.73</v>
      </c>
    </row>
    <row r="2879" spans="1:4" x14ac:dyDescent="0.2">
      <c r="A2879" s="86">
        <v>2019774</v>
      </c>
      <c r="B2879" s="87" t="s">
        <v>3030</v>
      </c>
      <c r="C2879" s="87" t="s">
        <v>146</v>
      </c>
      <c r="D2879" s="88">
        <v>376.41</v>
      </c>
    </row>
    <row r="2880" spans="1:4" x14ac:dyDescent="0.2">
      <c r="A2880" s="86">
        <v>2019775</v>
      </c>
      <c r="B2880" s="87" t="s">
        <v>3031</v>
      </c>
      <c r="C2880" s="87" t="s">
        <v>146</v>
      </c>
      <c r="D2880" s="88">
        <v>326.44</v>
      </c>
    </row>
    <row r="2881" spans="1:4" x14ac:dyDescent="0.2">
      <c r="A2881" s="86">
        <v>2019755</v>
      </c>
      <c r="B2881" s="87" t="s">
        <v>3032</v>
      </c>
      <c r="C2881" s="87" t="s">
        <v>146</v>
      </c>
      <c r="D2881" s="88">
        <v>437.76</v>
      </c>
    </row>
    <row r="2882" spans="1:4" x14ac:dyDescent="0.2">
      <c r="A2882" s="86">
        <v>2019764</v>
      </c>
      <c r="B2882" s="87" t="s">
        <v>3033</v>
      </c>
      <c r="C2882" s="87" t="s">
        <v>146</v>
      </c>
      <c r="D2882" s="88">
        <v>461.74</v>
      </c>
    </row>
    <row r="2883" spans="1:4" x14ac:dyDescent="0.2">
      <c r="A2883" s="86">
        <v>2019756</v>
      </c>
      <c r="B2883" s="87" t="s">
        <v>3034</v>
      </c>
      <c r="C2883" s="87" t="s">
        <v>146</v>
      </c>
      <c r="D2883" s="88">
        <v>784.95</v>
      </c>
    </row>
    <row r="2884" spans="1:4" x14ac:dyDescent="0.2">
      <c r="A2884" s="86">
        <v>2019765</v>
      </c>
      <c r="B2884" s="87" t="s">
        <v>3035</v>
      </c>
      <c r="C2884" s="87" t="s">
        <v>146</v>
      </c>
      <c r="D2884" s="88">
        <v>808.93</v>
      </c>
    </row>
    <row r="2885" spans="1:4" x14ac:dyDescent="0.2">
      <c r="A2885" s="86">
        <v>2019757</v>
      </c>
      <c r="B2885" s="87" t="s">
        <v>3036</v>
      </c>
      <c r="C2885" s="87" t="s">
        <v>146</v>
      </c>
      <c r="D2885" s="88">
        <v>793.68</v>
      </c>
    </row>
    <row r="2886" spans="1:4" x14ac:dyDescent="0.2">
      <c r="A2886" s="86">
        <v>2019766</v>
      </c>
      <c r="B2886" s="87" t="s">
        <v>3037</v>
      </c>
      <c r="C2886" s="87" t="s">
        <v>146</v>
      </c>
      <c r="D2886" s="88">
        <v>852.25</v>
      </c>
    </row>
    <row r="2887" spans="1:4" x14ac:dyDescent="0.2">
      <c r="A2887" s="86">
        <v>2019758</v>
      </c>
      <c r="B2887" s="87" t="s">
        <v>3038</v>
      </c>
      <c r="C2887" s="87" t="s">
        <v>146</v>
      </c>
      <c r="D2887" s="88">
        <v>747.8</v>
      </c>
    </row>
    <row r="2888" spans="1:4" x14ac:dyDescent="0.2">
      <c r="A2888" s="86">
        <v>2019767</v>
      </c>
      <c r="B2888" s="87" t="s">
        <v>3039</v>
      </c>
      <c r="C2888" s="87" t="s">
        <v>146</v>
      </c>
      <c r="D2888" s="88">
        <v>806.85</v>
      </c>
    </row>
    <row r="2889" spans="1:4" x14ac:dyDescent="0.2">
      <c r="A2889" s="86">
        <v>2019759</v>
      </c>
      <c r="B2889" s="87" t="s">
        <v>3040</v>
      </c>
      <c r="C2889" s="87" t="s">
        <v>146</v>
      </c>
      <c r="D2889" s="88">
        <v>814.4</v>
      </c>
    </row>
    <row r="2890" spans="1:4" x14ac:dyDescent="0.2">
      <c r="A2890" s="86">
        <v>2019768</v>
      </c>
      <c r="B2890" s="87" t="s">
        <v>3041</v>
      </c>
      <c r="C2890" s="87" t="s">
        <v>146</v>
      </c>
      <c r="D2890" s="88">
        <v>882.88</v>
      </c>
    </row>
    <row r="2891" spans="1:4" x14ac:dyDescent="0.2">
      <c r="A2891" s="86">
        <v>2019760</v>
      </c>
      <c r="B2891" s="87" t="s">
        <v>3042</v>
      </c>
      <c r="C2891" s="87" t="s">
        <v>146</v>
      </c>
      <c r="D2891" s="88">
        <v>1179.8599999999999</v>
      </c>
    </row>
    <row r="2892" spans="1:4" x14ac:dyDescent="0.2">
      <c r="A2892" s="86">
        <v>2019769</v>
      </c>
      <c r="B2892" s="87" t="s">
        <v>3043</v>
      </c>
      <c r="C2892" s="87" t="s">
        <v>146</v>
      </c>
      <c r="D2892" s="88">
        <v>1257.76</v>
      </c>
    </row>
    <row r="2893" spans="1:4" x14ac:dyDescent="0.2">
      <c r="A2893" s="86">
        <v>2019761</v>
      </c>
      <c r="B2893" s="87" t="s">
        <v>3044</v>
      </c>
      <c r="C2893" s="87" t="s">
        <v>146</v>
      </c>
      <c r="D2893" s="88">
        <v>1013.97</v>
      </c>
    </row>
    <row r="2894" spans="1:4" x14ac:dyDescent="0.2">
      <c r="A2894" s="86">
        <v>2019770</v>
      </c>
      <c r="B2894" s="87" t="s">
        <v>3045</v>
      </c>
      <c r="C2894" s="87" t="s">
        <v>146</v>
      </c>
      <c r="D2894" s="88">
        <v>1077.73</v>
      </c>
    </row>
    <row r="2895" spans="1:4" x14ac:dyDescent="0.2">
      <c r="A2895" s="86">
        <v>2019762</v>
      </c>
      <c r="B2895" s="87" t="s">
        <v>3046</v>
      </c>
      <c r="C2895" s="87" t="s">
        <v>146</v>
      </c>
      <c r="D2895" s="88">
        <v>1210.67</v>
      </c>
    </row>
    <row r="2896" spans="1:4" x14ac:dyDescent="0.2">
      <c r="A2896" s="86">
        <v>2019771</v>
      </c>
      <c r="B2896" s="87" t="s">
        <v>3047</v>
      </c>
      <c r="C2896" s="87" t="s">
        <v>146</v>
      </c>
      <c r="D2896" s="88">
        <v>1293.29</v>
      </c>
    </row>
    <row r="2897" spans="1:4" x14ac:dyDescent="0.2">
      <c r="A2897" s="86">
        <v>2019763</v>
      </c>
      <c r="B2897" s="87" t="s">
        <v>3048</v>
      </c>
      <c r="C2897" s="87" t="s">
        <v>146</v>
      </c>
      <c r="D2897" s="88">
        <v>4619.38</v>
      </c>
    </row>
    <row r="2898" spans="1:4" x14ac:dyDescent="0.2">
      <c r="A2898" s="86">
        <v>2019772</v>
      </c>
      <c r="B2898" s="87" t="s">
        <v>3049</v>
      </c>
      <c r="C2898" s="87" t="s">
        <v>146</v>
      </c>
      <c r="D2898" s="88">
        <v>4700.58</v>
      </c>
    </row>
    <row r="2899" spans="1:4" x14ac:dyDescent="0.2">
      <c r="A2899" s="86">
        <v>2003811</v>
      </c>
      <c r="B2899" s="87" t="s">
        <v>3050</v>
      </c>
      <c r="C2899" s="87" t="s">
        <v>146</v>
      </c>
      <c r="D2899" s="88">
        <v>127.66</v>
      </c>
    </row>
    <row r="2900" spans="1:4" x14ac:dyDescent="0.2">
      <c r="A2900" s="86">
        <v>2003812</v>
      </c>
      <c r="B2900" s="87" t="s">
        <v>3051</v>
      </c>
      <c r="C2900" s="87" t="s">
        <v>146</v>
      </c>
      <c r="D2900" s="88">
        <v>151.12</v>
      </c>
    </row>
    <row r="2901" spans="1:4" x14ac:dyDescent="0.2">
      <c r="A2901" s="86">
        <v>2003813</v>
      </c>
      <c r="B2901" s="87" t="s">
        <v>3052</v>
      </c>
      <c r="C2901" s="87" t="s">
        <v>146</v>
      </c>
      <c r="D2901" s="88">
        <v>180.36</v>
      </c>
    </row>
    <row r="2902" spans="1:4" x14ac:dyDescent="0.2">
      <c r="A2902" s="86">
        <v>2003814</v>
      </c>
      <c r="B2902" s="87" t="s">
        <v>3053</v>
      </c>
      <c r="C2902" s="87" t="s">
        <v>146</v>
      </c>
      <c r="D2902" s="88">
        <v>205.74</v>
      </c>
    </row>
    <row r="2903" spans="1:4" x14ac:dyDescent="0.2">
      <c r="A2903" s="86">
        <v>2003815</v>
      </c>
      <c r="B2903" s="87" t="s">
        <v>3054</v>
      </c>
      <c r="C2903" s="87" t="s">
        <v>146</v>
      </c>
      <c r="D2903" s="88">
        <v>231.12</v>
      </c>
    </row>
    <row r="2904" spans="1:4" x14ac:dyDescent="0.2">
      <c r="A2904" s="86">
        <v>2003816</v>
      </c>
      <c r="B2904" s="87" t="s">
        <v>3055</v>
      </c>
      <c r="C2904" s="87" t="s">
        <v>146</v>
      </c>
      <c r="D2904" s="88">
        <v>285.74</v>
      </c>
    </row>
    <row r="2905" spans="1:4" x14ac:dyDescent="0.2">
      <c r="A2905" s="86">
        <v>2003817</v>
      </c>
      <c r="B2905" s="87" t="s">
        <v>3056</v>
      </c>
      <c r="C2905" s="87" t="s">
        <v>146</v>
      </c>
      <c r="D2905" s="88">
        <v>334.57</v>
      </c>
    </row>
    <row r="2906" spans="1:4" x14ac:dyDescent="0.2">
      <c r="A2906" s="86">
        <v>2003799</v>
      </c>
      <c r="B2906" s="87" t="s">
        <v>3057</v>
      </c>
      <c r="C2906" s="87" t="s">
        <v>146</v>
      </c>
      <c r="D2906" s="88">
        <v>58.21</v>
      </c>
    </row>
    <row r="2907" spans="1:4" x14ac:dyDescent="0.2">
      <c r="A2907" s="86">
        <v>2003798</v>
      </c>
      <c r="B2907" s="87" t="s">
        <v>3058</v>
      </c>
      <c r="C2907" s="87" t="s">
        <v>146</v>
      </c>
      <c r="D2907" s="88">
        <v>49.55</v>
      </c>
    </row>
    <row r="2908" spans="1:4" x14ac:dyDescent="0.2">
      <c r="A2908" s="86">
        <v>2003801</v>
      </c>
      <c r="B2908" s="87" t="s">
        <v>3059</v>
      </c>
      <c r="C2908" s="87" t="s">
        <v>146</v>
      </c>
      <c r="D2908" s="88">
        <v>73.760000000000005</v>
      </c>
    </row>
    <row r="2909" spans="1:4" x14ac:dyDescent="0.2">
      <c r="A2909" s="86">
        <v>2003800</v>
      </c>
      <c r="B2909" s="87" t="s">
        <v>3060</v>
      </c>
      <c r="C2909" s="87" t="s">
        <v>146</v>
      </c>
      <c r="D2909" s="88">
        <v>61.65</v>
      </c>
    </row>
    <row r="2910" spans="1:4" x14ac:dyDescent="0.2">
      <c r="A2910" s="86">
        <v>2003714</v>
      </c>
      <c r="B2910" s="87" t="s">
        <v>3061</v>
      </c>
      <c r="C2910" s="87" t="s">
        <v>151</v>
      </c>
      <c r="D2910" s="88">
        <v>1499.14</v>
      </c>
    </row>
    <row r="2911" spans="1:4" x14ac:dyDescent="0.2">
      <c r="A2911" s="86">
        <v>2003713</v>
      </c>
      <c r="B2911" s="87" t="s">
        <v>3062</v>
      </c>
      <c r="C2911" s="87" t="s">
        <v>151</v>
      </c>
      <c r="D2911" s="88">
        <v>1460.01</v>
      </c>
    </row>
    <row r="2912" spans="1:4" x14ac:dyDescent="0.2">
      <c r="A2912" s="86">
        <v>2003716</v>
      </c>
      <c r="B2912" s="87" t="s">
        <v>3063</v>
      </c>
      <c r="C2912" s="87" t="s">
        <v>151</v>
      </c>
      <c r="D2912" s="88">
        <v>1756.02</v>
      </c>
    </row>
    <row r="2913" spans="1:4" x14ac:dyDescent="0.2">
      <c r="A2913" s="86">
        <v>2003715</v>
      </c>
      <c r="B2913" s="87" t="s">
        <v>3064</v>
      </c>
      <c r="C2913" s="87" t="s">
        <v>151</v>
      </c>
      <c r="D2913" s="88">
        <v>1710.17</v>
      </c>
    </row>
    <row r="2914" spans="1:4" x14ac:dyDescent="0.2">
      <c r="A2914" s="86">
        <v>2003718</v>
      </c>
      <c r="B2914" s="87" t="s">
        <v>3065</v>
      </c>
      <c r="C2914" s="87" t="s">
        <v>151</v>
      </c>
      <c r="D2914" s="88">
        <v>2006.61</v>
      </c>
    </row>
    <row r="2915" spans="1:4" x14ac:dyDescent="0.2">
      <c r="A2915" s="86">
        <v>2003717</v>
      </c>
      <c r="B2915" s="87" t="s">
        <v>3066</v>
      </c>
      <c r="C2915" s="87" t="s">
        <v>151</v>
      </c>
      <c r="D2915" s="88">
        <v>1955.27</v>
      </c>
    </row>
    <row r="2916" spans="1:4" x14ac:dyDescent="0.2">
      <c r="A2916" s="86">
        <v>2003720</v>
      </c>
      <c r="B2916" s="87" t="s">
        <v>3067</v>
      </c>
      <c r="C2916" s="87" t="s">
        <v>151</v>
      </c>
      <c r="D2916" s="88">
        <v>2263.4499999999998</v>
      </c>
    </row>
    <row r="2917" spans="1:4" x14ac:dyDescent="0.2">
      <c r="A2917" s="86">
        <v>2003719</v>
      </c>
      <c r="B2917" s="87" t="s">
        <v>3068</v>
      </c>
      <c r="C2917" s="87" t="s">
        <v>151</v>
      </c>
      <c r="D2917" s="88">
        <v>2205.39</v>
      </c>
    </row>
    <row r="2918" spans="1:4" x14ac:dyDescent="0.2">
      <c r="A2918" s="86">
        <v>2003722</v>
      </c>
      <c r="B2918" s="87" t="s">
        <v>3069</v>
      </c>
      <c r="C2918" s="87" t="s">
        <v>151</v>
      </c>
      <c r="D2918" s="88">
        <v>2514.04</v>
      </c>
    </row>
    <row r="2919" spans="1:4" x14ac:dyDescent="0.2">
      <c r="A2919" s="86">
        <v>2003721</v>
      </c>
      <c r="B2919" s="87" t="s">
        <v>3070</v>
      </c>
      <c r="C2919" s="87" t="s">
        <v>151</v>
      </c>
      <c r="D2919" s="88">
        <v>2450.4899999999998</v>
      </c>
    </row>
    <row r="2920" spans="1:4" x14ac:dyDescent="0.2">
      <c r="A2920" s="86">
        <v>2003724</v>
      </c>
      <c r="B2920" s="87" t="s">
        <v>3071</v>
      </c>
      <c r="C2920" s="87" t="s">
        <v>151</v>
      </c>
      <c r="D2920" s="88">
        <v>2770.91</v>
      </c>
    </row>
    <row r="2921" spans="1:4" x14ac:dyDescent="0.2">
      <c r="A2921" s="86">
        <v>2003723</v>
      </c>
      <c r="B2921" s="87" t="s">
        <v>3072</v>
      </c>
      <c r="C2921" s="87" t="s">
        <v>151</v>
      </c>
      <c r="D2921" s="88">
        <v>2700.65</v>
      </c>
    </row>
    <row r="2922" spans="1:4" x14ac:dyDescent="0.2">
      <c r="A2922" s="86">
        <v>2003726</v>
      </c>
      <c r="B2922" s="87" t="s">
        <v>3073</v>
      </c>
      <c r="C2922" s="87" t="s">
        <v>151</v>
      </c>
      <c r="D2922" s="88">
        <v>3021.51</v>
      </c>
    </row>
    <row r="2923" spans="1:4" x14ac:dyDescent="0.2">
      <c r="A2923" s="86">
        <v>2003725</v>
      </c>
      <c r="B2923" s="87" t="s">
        <v>3074</v>
      </c>
      <c r="C2923" s="87" t="s">
        <v>151</v>
      </c>
      <c r="D2923" s="88">
        <v>2945.75</v>
      </c>
    </row>
    <row r="2924" spans="1:4" x14ac:dyDescent="0.2">
      <c r="A2924" s="86">
        <v>2003859</v>
      </c>
      <c r="B2924" s="87" t="s">
        <v>3075</v>
      </c>
      <c r="C2924" s="87" t="s">
        <v>346</v>
      </c>
      <c r="D2924" s="88">
        <v>64.09</v>
      </c>
    </row>
    <row r="2925" spans="1:4" x14ac:dyDescent="0.2">
      <c r="A2925" s="86">
        <v>2003861</v>
      </c>
      <c r="B2925" s="87" t="s">
        <v>3076</v>
      </c>
      <c r="C2925" s="87" t="s">
        <v>146</v>
      </c>
      <c r="D2925" s="88">
        <v>25.38</v>
      </c>
    </row>
    <row r="2926" spans="1:4" x14ac:dyDescent="0.2">
      <c r="A2926" s="86">
        <v>2003862</v>
      </c>
      <c r="B2926" s="87" t="s">
        <v>3077</v>
      </c>
      <c r="C2926" s="87" t="s">
        <v>146</v>
      </c>
      <c r="D2926" s="88">
        <v>21.73</v>
      </c>
    </row>
    <row r="2927" spans="1:4" x14ac:dyDescent="0.2">
      <c r="A2927" s="86">
        <v>2003405</v>
      </c>
      <c r="B2927" s="87" t="s">
        <v>3078</v>
      </c>
      <c r="C2927" s="87" t="s">
        <v>146</v>
      </c>
      <c r="D2927" s="88">
        <v>212.23</v>
      </c>
    </row>
    <row r="2928" spans="1:4" x14ac:dyDescent="0.2">
      <c r="A2928" s="86">
        <v>2003404</v>
      </c>
      <c r="B2928" s="87" t="s">
        <v>3079</v>
      </c>
      <c r="C2928" s="87" t="s">
        <v>146</v>
      </c>
      <c r="D2928" s="88">
        <v>178.74</v>
      </c>
    </row>
    <row r="2929" spans="1:4" x14ac:dyDescent="0.2">
      <c r="A2929" s="86">
        <v>2003407</v>
      </c>
      <c r="B2929" s="87" t="s">
        <v>3080</v>
      </c>
      <c r="C2929" s="87" t="s">
        <v>146</v>
      </c>
      <c r="D2929" s="88">
        <v>266.36</v>
      </c>
    </row>
    <row r="2930" spans="1:4" x14ac:dyDescent="0.2">
      <c r="A2930" s="86">
        <v>2003406</v>
      </c>
      <c r="B2930" s="87" t="s">
        <v>3081</v>
      </c>
      <c r="C2930" s="87" t="s">
        <v>146</v>
      </c>
      <c r="D2930" s="88">
        <v>232.87</v>
      </c>
    </row>
    <row r="2931" spans="1:4" x14ac:dyDescent="0.2">
      <c r="A2931" s="86">
        <v>2003409</v>
      </c>
      <c r="B2931" s="87" t="s">
        <v>3082</v>
      </c>
      <c r="C2931" s="87" t="s">
        <v>146</v>
      </c>
      <c r="D2931" s="88">
        <v>450.16</v>
      </c>
    </row>
    <row r="2932" spans="1:4" x14ac:dyDescent="0.2">
      <c r="A2932" s="86">
        <v>2003408</v>
      </c>
      <c r="B2932" s="87" t="s">
        <v>3083</v>
      </c>
      <c r="C2932" s="87" t="s">
        <v>146</v>
      </c>
      <c r="D2932" s="88">
        <v>374.17</v>
      </c>
    </row>
    <row r="2933" spans="1:4" x14ac:dyDescent="0.2">
      <c r="A2933" s="86">
        <v>2003411</v>
      </c>
      <c r="B2933" s="87" t="s">
        <v>3084</v>
      </c>
      <c r="C2933" s="87" t="s">
        <v>146</v>
      </c>
      <c r="D2933" s="88">
        <v>600.02</v>
      </c>
    </row>
    <row r="2934" spans="1:4" x14ac:dyDescent="0.2">
      <c r="A2934" s="86">
        <v>2003410</v>
      </c>
      <c r="B2934" s="87" t="s">
        <v>3085</v>
      </c>
      <c r="C2934" s="87" t="s">
        <v>146</v>
      </c>
      <c r="D2934" s="88">
        <v>524.03</v>
      </c>
    </row>
    <row r="2935" spans="1:4" x14ac:dyDescent="0.2">
      <c r="A2935" s="86">
        <v>2003413</v>
      </c>
      <c r="B2935" s="87" t="s">
        <v>3086</v>
      </c>
      <c r="C2935" s="87" t="s">
        <v>146</v>
      </c>
      <c r="D2935" s="88">
        <v>629.79999999999995</v>
      </c>
    </row>
    <row r="2936" spans="1:4" x14ac:dyDescent="0.2">
      <c r="A2936" s="86">
        <v>2003412</v>
      </c>
      <c r="B2936" s="87" t="s">
        <v>3087</v>
      </c>
      <c r="C2936" s="87" t="s">
        <v>146</v>
      </c>
      <c r="D2936" s="88">
        <v>524.16999999999996</v>
      </c>
    </row>
    <row r="2937" spans="1:4" x14ac:dyDescent="0.2">
      <c r="A2937" s="86">
        <v>2003415</v>
      </c>
      <c r="B2937" s="87" t="s">
        <v>3088</v>
      </c>
      <c r="C2937" s="87" t="s">
        <v>146</v>
      </c>
      <c r="D2937" s="88">
        <v>809.35</v>
      </c>
    </row>
    <row r="2938" spans="1:4" x14ac:dyDescent="0.2">
      <c r="A2938" s="86">
        <v>2003414</v>
      </c>
      <c r="B2938" s="87" t="s">
        <v>3089</v>
      </c>
      <c r="C2938" s="87" t="s">
        <v>146</v>
      </c>
      <c r="D2938" s="88">
        <v>703.73</v>
      </c>
    </row>
    <row r="2939" spans="1:4" x14ac:dyDescent="0.2">
      <c r="A2939" s="86">
        <v>2003417</v>
      </c>
      <c r="B2939" s="87" t="s">
        <v>3090</v>
      </c>
      <c r="C2939" s="87" t="s">
        <v>146</v>
      </c>
      <c r="D2939" s="88">
        <v>819.6</v>
      </c>
    </row>
    <row r="2940" spans="1:4" x14ac:dyDescent="0.2">
      <c r="A2940" s="86">
        <v>2003416</v>
      </c>
      <c r="B2940" s="87" t="s">
        <v>3091</v>
      </c>
      <c r="C2940" s="87" t="s">
        <v>146</v>
      </c>
      <c r="D2940" s="88">
        <v>681.77</v>
      </c>
    </row>
    <row r="2941" spans="1:4" x14ac:dyDescent="0.2">
      <c r="A2941" s="86">
        <v>2003419</v>
      </c>
      <c r="B2941" s="87" t="s">
        <v>3092</v>
      </c>
      <c r="C2941" s="87" t="s">
        <v>146</v>
      </c>
      <c r="D2941" s="88">
        <v>1029.98</v>
      </c>
    </row>
    <row r="2942" spans="1:4" x14ac:dyDescent="0.2">
      <c r="A2942" s="86">
        <v>2003418</v>
      </c>
      <c r="B2942" s="87" t="s">
        <v>3093</v>
      </c>
      <c r="C2942" s="87" t="s">
        <v>146</v>
      </c>
      <c r="D2942" s="88">
        <v>892.15</v>
      </c>
    </row>
    <row r="2943" spans="1:4" x14ac:dyDescent="0.2">
      <c r="A2943" s="86">
        <v>2003421</v>
      </c>
      <c r="B2943" s="87" t="s">
        <v>3094</v>
      </c>
      <c r="C2943" s="87" t="s">
        <v>146</v>
      </c>
      <c r="D2943" s="88">
        <v>1033.3</v>
      </c>
    </row>
    <row r="2944" spans="1:4" x14ac:dyDescent="0.2">
      <c r="A2944" s="86">
        <v>2003420</v>
      </c>
      <c r="B2944" s="87" t="s">
        <v>3095</v>
      </c>
      <c r="C2944" s="87" t="s">
        <v>146</v>
      </c>
      <c r="D2944" s="88">
        <v>860.7</v>
      </c>
    </row>
    <row r="2945" spans="1:4" x14ac:dyDescent="0.2">
      <c r="A2945" s="86">
        <v>2003423</v>
      </c>
      <c r="B2945" s="87" t="s">
        <v>3096</v>
      </c>
      <c r="C2945" s="87" t="s">
        <v>146</v>
      </c>
      <c r="D2945" s="88">
        <v>1267.99</v>
      </c>
    </row>
    <row r="2946" spans="1:4" x14ac:dyDescent="0.2">
      <c r="A2946" s="86">
        <v>2003422</v>
      </c>
      <c r="B2946" s="87" t="s">
        <v>3097</v>
      </c>
      <c r="C2946" s="87" t="s">
        <v>146</v>
      </c>
      <c r="D2946" s="88">
        <v>1095.3800000000001</v>
      </c>
    </row>
    <row r="2947" spans="1:4" x14ac:dyDescent="0.2">
      <c r="A2947" s="86">
        <v>2003425</v>
      </c>
      <c r="B2947" s="87" t="s">
        <v>3098</v>
      </c>
      <c r="C2947" s="87" t="s">
        <v>146</v>
      </c>
      <c r="D2947" s="88">
        <v>1344.79</v>
      </c>
    </row>
    <row r="2948" spans="1:4" x14ac:dyDescent="0.2">
      <c r="A2948" s="86">
        <v>2003424</v>
      </c>
      <c r="B2948" s="87" t="s">
        <v>3099</v>
      </c>
      <c r="C2948" s="87" t="s">
        <v>146</v>
      </c>
      <c r="D2948" s="88">
        <v>1120.6600000000001</v>
      </c>
    </row>
    <row r="2949" spans="1:4" x14ac:dyDescent="0.2">
      <c r="A2949" s="86">
        <v>2003427</v>
      </c>
      <c r="B2949" s="87" t="s">
        <v>3100</v>
      </c>
      <c r="C2949" s="87" t="s">
        <v>146</v>
      </c>
      <c r="D2949" s="88">
        <v>1655.28</v>
      </c>
    </row>
    <row r="2950" spans="1:4" x14ac:dyDescent="0.2">
      <c r="A2950" s="86">
        <v>2003426</v>
      </c>
      <c r="B2950" s="87" t="s">
        <v>3101</v>
      </c>
      <c r="C2950" s="87" t="s">
        <v>146</v>
      </c>
      <c r="D2950" s="88">
        <v>1431.15</v>
      </c>
    </row>
    <row r="2951" spans="1:4" x14ac:dyDescent="0.2">
      <c r="A2951" s="86">
        <v>2003429</v>
      </c>
      <c r="B2951" s="87" t="s">
        <v>3102</v>
      </c>
      <c r="C2951" s="87" t="s">
        <v>146</v>
      </c>
      <c r="D2951" s="88">
        <v>1695.19</v>
      </c>
    </row>
    <row r="2952" spans="1:4" x14ac:dyDescent="0.2">
      <c r="A2952" s="86">
        <v>2003428</v>
      </c>
      <c r="B2952" s="87" t="s">
        <v>3103</v>
      </c>
      <c r="C2952" s="87" t="s">
        <v>146</v>
      </c>
      <c r="D2952" s="88">
        <v>1401.5</v>
      </c>
    </row>
    <row r="2953" spans="1:4" x14ac:dyDescent="0.2">
      <c r="A2953" s="86">
        <v>2003431</v>
      </c>
      <c r="B2953" s="87" t="s">
        <v>3104</v>
      </c>
      <c r="C2953" s="87" t="s">
        <v>146</v>
      </c>
      <c r="D2953" s="88">
        <v>1982.88</v>
      </c>
    </row>
    <row r="2954" spans="1:4" x14ac:dyDescent="0.2">
      <c r="A2954" s="86">
        <v>2003430</v>
      </c>
      <c r="B2954" s="87" t="s">
        <v>3105</v>
      </c>
      <c r="C2954" s="87" t="s">
        <v>146</v>
      </c>
      <c r="D2954" s="88">
        <v>1689.19</v>
      </c>
    </row>
    <row r="2955" spans="1:4" x14ac:dyDescent="0.2">
      <c r="A2955" s="86">
        <v>2003433</v>
      </c>
      <c r="B2955" s="87" t="s">
        <v>3106</v>
      </c>
      <c r="C2955" s="87" t="s">
        <v>146</v>
      </c>
      <c r="D2955" s="88">
        <v>2186.54</v>
      </c>
    </row>
    <row r="2956" spans="1:4" x14ac:dyDescent="0.2">
      <c r="A2956" s="86">
        <v>2003432</v>
      </c>
      <c r="B2956" s="87" t="s">
        <v>3107</v>
      </c>
      <c r="C2956" s="87" t="s">
        <v>146</v>
      </c>
      <c r="D2956" s="88">
        <v>1810.41</v>
      </c>
    </row>
    <row r="2957" spans="1:4" x14ac:dyDescent="0.2">
      <c r="A2957" s="86">
        <v>2003435</v>
      </c>
      <c r="B2957" s="87" t="s">
        <v>3108</v>
      </c>
      <c r="C2957" s="87" t="s">
        <v>146</v>
      </c>
      <c r="D2957" s="88">
        <v>2522.9699999999998</v>
      </c>
    </row>
    <row r="2958" spans="1:4" x14ac:dyDescent="0.2">
      <c r="A2958" s="86">
        <v>2003434</v>
      </c>
      <c r="B2958" s="87" t="s">
        <v>3109</v>
      </c>
      <c r="C2958" s="87" t="s">
        <v>146</v>
      </c>
      <c r="D2958" s="88">
        <v>2146.84</v>
      </c>
    </row>
    <row r="2959" spans="1:4" x14ac:dyDescent="0.2">
      <c r="A2959" s="86">
        <v>2003437</v>
      </c>
      <c r="B2959" s="87" t="s">
        <v>3110</v>
      </c>
      <c r="C2959" s="87" t="s">
        <v>146</v>
      </c>
      <c r="D2959" s="88">
        <v>2963.47</v>
      </c>
    </row>
    <row r="2960" spans="1:4" x14ac:dyDescent="0.2">
      <c r="A2960" s="86">
        <v>2003436</v>
      </c>
      <c r="B2960" s="87" t="s">
        <v>3111</v>
      </c>
      <c r="C2960" s="87" t="s">
        <v>146</v>
      </c>
      <c r="D2960" s="88">
        <v>2457.2399999999998</v>
      </c>
    </row>
    <row r="2961" spans="1:4" x14ac:dyDescent="0.2">
      <c r="A2961" s="86">
        <v>2003439</v>
      </c>
      <c r="B2961" s="87" t="s">
        <v>3112</v>
      </c>
      <c r="C2961" s="87" t="s">
        <v>146</v>
      </c>
      <c r="D2961" s="88">
        <v>3384.73</v>
      </c>
    </row>
    <row r="2962" spans="1:4" x14ac:dyDescent="0.2">
      <c r="A2962" s="86">
        <v>2003438</v>
      </c>
      <c r="B2962" s="87" t="s">
        <v>3113</v>
      </c>
      <c r="C2962" s="87" t="s">
        <v>146</v>
      </c>
      <c r="D2962" s="88">
        <v>2878.5</v>
      </c>
    </row>
    <row r="2963" spans="1:4" x14ac:dyDescent="0.2">
      <c r="A2963" s="86">
        <v>2003389</v>
      </c>
      <c r="B2963" s="87" t="s">
        <v>3114</v>
      </c>
      <c r="C2963" s="87" t="s">
        <v>146</v>
      </c>
      <c r="D2963" s="88">
        <v>250.63</v>
      </c>
    </row>
    <row r="2964" spans="1:4" x14ac:dyDescent="0.2">
      <c r="A2964" s="86">
        <v>2003388</v>
      </c>
      <c r="B2964" s="87" t="s">
        <v>3115</v>
      </c>
      <c r="C2964" s="87" t="s">
        <v>146</v>
      </c>
      <c r="D2964" s="88">
        <v>228.09</v>
      </c>
    </row>
    <row r="2965" spans="1:4" x14ac:dyDescent="0.2">
      <c r="A2965" s="86">
        <v>2003391</v>
      </c>
      <c r="B2965" s="87" t="s">
        <v>3116</v>
      </c>
      <c r="C2965" s="87" t="s">
        <v>146</v>
      </c>
      <c r="D2965" s="88">
        <v>149.80000000000001</v>
      </c>
    </row>
    <row r="2966" spans="1:4" x14ac:dyDescent="0.2">
      <c r="A2966" s="86">
        <v>2003390</v>
      </c>
      <c r="B2966" s="87" t="s">
        <v>3117</v>
      </c>
      <c r="C2966" s="87" t="s">
        <v>146</v>
      </c>
      <c r="D2966" s="88">
        <v>132.15</v>
      </c>
    </row>
    <row r="2967" spans="1:4" x14ac:dyDescent="0.2">
      <c r="A2967" s="86">
        <v>2003393</v>
      </c>
      <c r="B2967" s="87" t="s">
        <v>3118</v>
      </c>
      <c r="C2967" s="87" t="s">
        <v>146</v>
      </c>
      <c r="D2967" s="88">
        <v>215.31</v>
      </c>
    </row>
    <row r="2968" spans="1:4" x14ac:dyDescent="0.2">
      <c r="A2968" s="86">
        <v>2003392</v>
      </c>
      <c r="B2968" s="87" t="s">
        <v>3119</v>
      </c>
      <c r="C2968" s="87" t="s">
        <v>146</v>
      </c>
      <c r="D2968" s="88">
        <v>197.67</v>
      </c>
    </row>
    <row r="2969" spans="1:4" x14ac:dyDescent="0.2">
      <c r="A2969" s="86">
        <v>2003395</v>
      </c>
      <c r="B2969" s="87" t="s">
        <v>3120</v>
      </c>
      <c r="C2969" s="87" t="s">
        <v>146</v>
      </c>
      <c r="D2969" s="88">
        <v>681.64</v>
      </c>
    </row>
    <row r="2970" spans="1:4" x14ac:dyDescent="0.2">
      <c r="A2970" s="86">
        <v>2003394</v>
      </c>
      <c r="B2970" s="87" t="s">
        <v>3121</v>
      </c>
      <c r="C2970" s="87" t="s">
        <v>146</v>
      </c>
      <c r="D2970" s="88">
        <v>679.07</v>
      </c>
    </row>
    <row r="2971" spans="1:4" x14ac:dyDescent="0.2">
      <c r="A2971" s="86">
        <v>2003397</v>
      </c>
      <c r="B2971" s="87" t="s">
        <v>3122</v>
      </c>
      <c r="C2971" s="87" t="s">
        <v>146</v>
      </c>
      <c r="D2971" s="88">
        <v>493.37</v>
      </c>
    </row>
    <row r="2972" spans="1:4" x14ac:dyDescent="0.2">
      <c r="A2972" s="86">
        <v>2003396</v>
      </c>
      <c r="B2972" s="87" t="s">
        <v>3123</v>
      </c>
      <c r="C2972" s="87" t="s">
        <v>146</v>
      </c>
      <c r="D2972" s="88">
        <v>448.29</v>
      </c>
    </row>
    <row r="2973" spans="1:4" x14ac:dyDescent="0.2">
      <c r="A2973" s="86">
        <v>2003399</v>
      </c>
      <c r="B2973" s="87" t="s">
        <v>3124</v>
      </c>
      <c r="C2973" s="87" t="s">
        <v>146</v>
      </c>
      <c r="D2973" s="88">
        <v>625.82000000000005</v>
      </c>
    </row>
    <row r="2974" spans="1:4" x14ac:dyDescent="0.2">
      <c r="A2974" s="86">
        <v>2003398</v>
      </c>
      <c r="B2974" s="87" t="s">
        <v>3125</v>
      </c>
      <c r="C2974" s="87" t="s">
        <v>146</v>
      </c>
      <c r="D2974" s="88">
        <v>580.73</v>
      </c>
    </row>
    <row r="2975" spans="1:4" x14ac:dyDescent="0.2">
      <c r="A2975" s="86">
        <v>2003401</v>
      </c>
      <c r="B2975" s="87" t="s">
        <v>3126</v>
      </c>
      <c r="C2975" s="87" t="s">
        <v>146</v>
      </c>
      <c r="D2975" s="88">
        <v>559.52</v>
      </c>
    </row>
    <row r="2976" spans="1:4" x14ac:dyDescent="0.2">
      <c r="A2976" s="86">
        <v>2003400</v>
      </c>
      <c r="B2976" s="87" t="s">
        <v>3127</v>
      </c>
      <c r="C2976" s="87" t="s">
        <v>146</v>
      </c>
      <c r="D2976" s="88">
        <v>505.42</v>
      </c>
    </row>
    <row r="2977" spans="1:4" x14ac:dyDescent="0.2">
      <c r="A2977" s="86">
        <v>2003403</v>
      </c>
      <c r="B2977" s="87" t="s">
        <v>3128</v>
      </c>
      <c r="C2977" s="87" t="s">
        <v>146</v>
      </c>
      <c r="D2977" s="88">
        <v>699.1</v>
      </c>
    </row>
    <row r="2978" spans="1:4" x14ac:dyDescent="0.2">
      <c r="A2978" s="86">
        <v>2003402</v>
      </c>
      <c r="B2978" s="87" t="s">
        <v>3129</v>
      </c>
      <c r="C2978" s="87" t="s">
        <v>146</v>
      </c>
      <c r="D2978" s="88">
        <v>645</v>
      </c>
    </row>
    <row r="2979" spans="1:4" x14ac:dyDescent="0.2">
      <c r="A2979" s="86">
        <v>2003448</v>
      </c>
      <c r="B2979" s="87" t="s">
        <v>3130</v>
      </c>
      <c r="C2979" s="87" t="s">
        <v>151</v>
      </c>
      <c r="D2979" s="88">
        <v>361.94</v>
      </c>
    </row>
    <row r="2980" spans="1:4" x14ac:dyDescent="0.2">
      <c r="A2980" s="86">
        <v>2003449</v>
      </c>
      <c r="B2980" s="87" t="s">
        <v>3131</v>
      </c>
      <c r="C2980" s="87" t="s">
        <v>151</v>
      </c>
      <c r="D2980" s="88">
        <v>431.26</v>
      </c>
    </row>
    <row r="2981" spans="1:4" x14ac:dyDescent="0.2">
      <c r="A2981" s="86">
        <v>2003450</v>
      </c>
      <c r="B2981" s="87" t="s">
        <v>3132</v>
      </c>
      <c r="C2981" s="87" t="s">
        <v>151</v>
      </c>
      <c r="D2981" s="88">
        <v>371.81</v>
      </c>
    </row>
    <row r="2982" spans="1:4" x14ac:dyDescent="0.2">
      <c r="A2982" s="86">
        <v>2003451</v>
      </c>
      <c r="B2982" s="87" t="s">
        <v>3133</v>
      </c>
      <c r="C2982" s="87" t="s">
        <v>151</v>
      </c>
      <c r="D2982" s="88">
        <v>444.43</v>
      </c>
    </row>
    <row r="2983" spans="1:4" x14ac:dyDescent="0.2">
      <c r="A2983" s="86">
        <v>2003452</v>
      </c>
      <c r="B2983" s="87" t="s">
        <v>3134</v>
      </c>
      <c r="C2983" s="87" t="s">
        <v>151</v>
      </c>
      <c r="D2983" s="88">
        <v>1142.43</v>
      </c>
    </row>
    <row r="2984" spans="1:4" x14ac:dyDescent="0.2">
      <c r="A2984" s="86">
        <v>2003453</v>
      </c>
      <c r="B2984" s="87" t="s">
        <v>3135</v>
      </c>
      <c r="C2984" s="87" t="s">
        <v>151</v>
      </c>
      <c r="D2984" s="88">
        <v>1360.05</v>
      </c>
    </row>
    <row r="2985" spans="1:4" x14ac:dyDescent="0.2">
      <c r="A2985" s="86">
        <v>2003454</v>
      </c>
      <c r="B2985" s="87" t="s">
        <v>3136</v>
      </c>
      <c r="C2985" s="87" t="s">
        <v>151</v>
      </c>
      <c r="D2985" s="88">
        <v>1611.91</v>
      </c>
    </row>
    <row r="2986" spans="1:4" x14ac:dyDescent="0.2">
      <c r="A2986" s="86">
        <v>2003455</v>
      </c>
      <c r="B2986" s="87" t="s">
        <v>3137</v>
      </c>
      <c r="C2986" s="87" t="s">
        <v>151</v>
      </c>
      <c r="D2986" s="88">
        <v>1949.82</v>
      </c>
    </row>
    <row r="2987" spans="1:4" x14ac:dyDescent="0.2">
      <c r="A2987" s="86">
        <v>2003456</v>
      </c>
      <c r="B2987" s="87" t="s">
        <v>3138</v>
      </c>
      <c r="C2987" s="87" t="s">
        <v>151</v>
      </c>
      <c r="D2987" s="88">
        <v>2153.27</v>
      </c>
    </row>
    <row r="2988" spans="1:4" x14ac:dyDescent="0.2">
      <c r="A2988" s="86">
        <v>2003457</v>
      </c>
      <c r="B2988" s="87" t="s">
        <v>3139</v>
      </c>
      <c r="C2988" s="87" t="s">
        <v>151</v>
      </c>
      <c r="D2988" s="88">
        <v>2636.91</v>
      </c>
    </row>
    <row r="2989" spans="1:4" x14ac:dyDescent="0.2">
      <c r="A2989" s="86">
        <v>2003458</v>
      </c>
      <c r="B2989" s="87" t="s">
        <v>3140</v>
      </c>
      <c r="C2989" s="87" t="s">
        <v>151</v>
      </c>
      <c r="D2989" s="88">
        <v>2732.39</v>
      </c>
    </row>
    <row r="2990" spans="1:4" x14ac:dyDescent="0.2">
      <c r="A2990" s="86">
        <v>2003459</v>
      </c>
      <c r="B2990" s="87" t="s">
        <v>3141</v>
      </c>
      <c r="C2990" s="87" t="s">
        <v>151</v>
      </c>
      <c r="D2990" s="88">
        <v>3377.3</v>
      </c>
    </row>
    <row r="2991" spans="1:4" x14ac:dyDescent="0.2">
      <c r="A2991" s="86">
        <v>2003460</v>
      </c>
      <c r="B2991" s="87" t="s">
        <v>3142</v>
      </c>
      <c r="C2991" s="87" t="s">
        <v>151</v>
      </c>
      <c r="D2991" s="88">
        <v>3852.34</v>
      </c>
    </row>
    <row r="2992" spans="1:4" x14ac:dyDescent="0.2">
      <c r="A2992" s="86">
        <v>2003461</v>
      </c>
      <c r="B2992" s="87" t="s">
        <v>3143</v>
      </c>
      <c r="C2992" s="87" t="s">
        <v>151</v>
      </c>
      <c r="D2992" s="88">
        <v>4829.28</v>
      </c>
    </row>
    <row r="2993" spans="1:4" x14ac:dyDescent="0.2">
      <c r="A2993" s="86">
        <v>2003462</v>
      </c>
      <c r="B2993" s="87" t="s">
        <v>3144</v>
      </c>
      <c r="C2993" s="87" t="s">
        <v>151</v>
      </c>
      <c r="D2993" s="88">
        <v>2768.68</v>
      </c>
    </row>
    <row r="2994" spans="1:4" x14ac:dyDescent="0.2">
      <c r="A2994" s="86">
        <v>2003463</v>
      </c>
      <c r="B2994" s="87" t="s">
        <v>3145</v>
      </c>
      <c r="C2994" s="87" t="s">
        <v>151</v>
      </c>
      <c r="D2994" s="88">
        <v>3433.15</v>
      </c>
    </row>
    <row r="2995" spans="1:4" x14ac:dyDescent="0.2">
      <c r="A2995" s="86">
        <v>2003464</v>
      </c>
      <c r="B2995" s="87" t="s">
        <v>3146</v>
      </c>
      <c r="C2995" s="87" t="s">
        <v>151</v>
      </c>
      <c r="D2995" s="88">
        <v>3555.72</v>
      </c>
    </row>
    <row r="2996" spans="1:4" x14ac:dyDescent="0.2">
      <c r="A2996" s="86">
        <v>2003465</v>
      </c>
      <c r="B2996" s="87" t="s">
        <v>3147</v>
      </c>
      <c r="C2996" s="87" t="s">
        <v>151</v>
      </c>
      <c r="D2996" s="88">
        <v>4450.45</v>
      </c>
    </row>
    <row r="2997" spans="1:4" x14ac:dyDescent="0.2">
      <c r="A2997" s="86">
        <v>2003466</v>
      </c>
      <c r="B2997" s="87" t="s">
        <v>3148</v>
      </c>
      <c r="C2997" s="87" t="s">
        <v>151</v>
      </c>
      <c r="D2997" s="88">
        <v>4969.3999999999996</v>
      </c>
    </row>
    <row r="2998" spans="1:4" x14ac:dyDescent="0.2">
      <c r="A2998" s="86">
        <v>2003467</v>
      </c>
      <c r="B2998" s="87" t="s">
        <v>3149</v>
      </c>
      <c r="C2998" s="87" t="s">
        <v>151</v>
      </c>
      <c r="D2998" s="88">
        <v>6294.07</v>
      </c>
    </row>
    <row r="2999" spans="1:4" x14ac:dyDescent="0.2">
      <c r="A2999" s="86">
        <v>2003468</v>
      </c>
      <c r="B2999" s="87" t="s">
        <v>3150</v>
      </c>
      <c r="C2999" s="87" t="s">
        <v>151</v>
      </c>
      <c r="D2999" s="88">
        <v>3387.96</v>
      </c>
    </row>
    <row r="3000" spans="1:4" x14ac:dyDescent="0.2">
      <c r="A3000" s="86">
        <v>2003469</v>
      </c>
      <c r="B3000" s="87" t="s">
        <v>3151</v>
      </c>
      <c r="C3000" s="87" t="s">
        <v>151</v>
      </c>
      <c r="D3000" s="88">
        <v>4235.2700000000004</v>
      </c>
    </row>
    <row r="3001" spans="1:4" x14ac:dyDescent="0.2">
      <c r="A3001" s="86">
        <v>2003470</v>
      </c>
      <c r="B3001" s="87" t="s">
        <v>3152</v>
      </c>
      <c r="C3001" s="87" t="s">
        <v>151</v>
      </c>
      <c r="D3001" s="88">
        <v>4379.03</v>
      </c>
    </row>
    <row r="3002" spans="1:4" x14ac:dyDescent="0.2">
      <c r="A3002" s="86">
        <v>2003471</v>
      </c>
      <c r="B3002" s="87" t="s">
        <v>3153</v>
      </c>
      <c r="C3002" s="87" t="s">
        <v>151</v>
      </c>
      <c r="D3002" s="88">
        <v>5524.32</v>
      </c>
    </row>
    <row r="3003" spans="1:4" x14ac:dyDescent="0.2">
      <c r="A3003" s="86">
        <v>2003472</v>
      </c>
      <c r="B3003" s="87" t="s">
        <v>3154</v>
      </c>
      <c r="C3003" s="87" t="s">
        <v>151</v>
      </c>
      <c r="D3003" s="88">
        <v>6451.13</v>
      </c>
    </row>
    <row r="3004" spans="1:4" x14ac:dyDescent="0.2">
      <c r="A3004" s="86">
        <v>2003473</v>
      </c>
      <c r="B3004" s="87" t="s">
        <v>3155</v>
      </c>
      <c r="C3004" s="87" t="s">
        <v>151</v>
      </c>
      <c r="D3004" s="88">
        <v>8237.3799999999992</v>
      </c>
    </row>
    <row r="3005" spans="1:4" x14ac:dyDescent="0.2">
      <c r="A3005" s="86">
        <v>2003475</v>
      </c>
      <c r="B3005" s="87" t="s">
        <v>3156</v>
      </c>
      <c r="C3005" s="87" t="s">
        <v>151</v>
      </c>
      <c r="D3005" s="88">
        <v>501.27</v>
      </c>
    </row>
    <row r="3006" spans="1:4" x14ac:dyDescent="0.2">
      <c r="A3006" s="86">
        <v>2003474</v>
      </c>
      <c r="B3006" s="87" t="s">
        <v>3157</v>
      </c>
      <c r="C3006" s="87" t="s">
        <v>151</v>
      </c>
      <c r="D3006" s="88">
        <v>453.61</v>
      </c>
    </row>
    <row r="3007" spans="1:4" x14ac:dyDescent="0.2">
      <c r="A3007" s="86">
        <v>2003441</v>
      </c>
      <c r="B3007" s="87" t="s">
        <v>3158</v>
      </c>
      <c r="C3007" s="87" t="s">
        <v>151</v>
      </c>
      <c r="D3007" s="88">
        <v>212.34</v>
      </c>
    </row>
    <row r="3008" spans="1:4" x14ac:dyDescent="0.2">
      <c r="A3008" s="86">
        <v>2003440</v>
      </c>
      <c r="B3008" s="87" t="s">
        <v>3159</v>
      </c>
      <c r="C3008" s="87" t="s">
        <v>151</v>
      </c>
      <c r="D3008" s="88">
        <v>152.24</v>
      </c>
    </row>
    <row r="3009" spans="1:4" x14ac:dyDescent="0.2">
      <c r="A3009" s="86">
        <v>2003443</v>
      </c>
      <c r="B3009" s="87" t="s">
        <v>3160</v>
      </c>
      <c r="C3009" s="87" t="s">
        <v>151</v>
      </c>
      <c r="D3009" s="88">
        <v>252.08</v>
      </c>
    </row>
    <row r="3010" spans="1:4" x14ac:dyDescent="0.2">
      <c r="A3010" s="86">
        <v>2003442</v>
      </c>
      <c r="B3010" s="87" t="s">
        <v>3161</v>
      </c>
      <c r="C3010" s="87" t="s">
        <v>151</v>
      </c>
      <c r="D3010" s="88">
        <v>180.71</v>
      </c>
    </row>
    <row r="3011" spans="1:4" x14ac:dyDescent="0.2">
      <c r="A3011" s="86">
        <v>2003445</v>
      </c>
      <c r="B3011" s="87" t="s">
        <v>3162</v>
      </c>
      <c r="C3011" s="87" t="s">
        <v>151</v>
      </c>
      <c r="D3011" s="88">
        <v>300.93</v>
      </c>
    </row>
    <row r="3012" spans="1:4" x14ac:dyDescent="0.2">
      <c r="A3012" s="86">
        <v>2003444</v>
      </c>
      <c r="B3012" s="87" t="s">
        <v>3163</v>
      </c>
      <c r="C3012" s="87" t="s">
        <v>151</v>
      </c>
      <c r="D3012" s="88">
        <v>215.79</v>
      </c>
    </row>
    <row r="3013" spans="1:4" x14ac:dyDescent="0.2">
      <c r="A3013" s="86">
        <v>2003447</v>
      </c>
      <c r="B3013" s="87" t="s">
        <v>3164</v>
      </c>
      <c r="C3013" s="87" t="s">
        <v>151</v>
      </c>
      <c r="D3013" s="88">
        <v>371.27</v>
      </c>
    </row>
    <row r="3014" spans="1:4" x14ac:dyDescent="0.2">
      <c r="A3014" s="86">
        <v>2003446</v>
      </c>
      <c r="B3014" s="87" t="s">
        <v>3165</v>
      </c>
      <c r="C3014" s="87" t="s">
        <v>151</v>
      </c>
      <c r="D3014" s="88">
        <v>266.08999999999997</v>
      </c>
    </row>
    <row r="3015" spans="1:4" x14ac:dyDescent="0.2">
      <c r="A3015" s="86">
        <v>2004516</v>
      </c>
      <c r="B3015" s="87" t="s">
        <v>3166</v>
      </c>
      <c r="C3015" s="87" t="s">
        <v>146</v>
      </c>
      <c r="D3015" s="88">
        <v>31.9</v>
      </c>
    </row>
    <row r="3016" spans="1:4" x14ac:dyDescent="0.2">
      <c r="A3016" s="86">
        <v>2004517</v>
      </c>
      <c r="B3016" s="87" t="s">
        <v>3167</v>
      </c>
      <c r="C3016" s="87" t="s">
        <v>146</v>
      </c>
      <c r="D3016" s="88">
        <v>65.64</v>
      </c>
    </row>
    <row r="3017" spans="1:4" x14ac:dyDescent="0.2">
      <c r="A3017" s="86">
        <v>2007971</v>
      </c>
      <c r="B3017" s="87" t="s">
        <v>3168</v>
      </c>
      <c r="C3017" s="87" t="s">
        <v>146</v>
      </c>
      <c r="D3017" s="88">
        <v>90.72</v>
      </c>
    </row>
    <row r="3018" spans="1:4" x14ac:dyDescent="0.2">
      <c r="A3018" s="86">
        <v>2008091</v>
      </c>
      <c r="B3018" s="87" t="s">
        <v>3169</v>
      </c>
      <c r="C3018" s="87" t="s">
        <v>146</v>
      </c>
      <c r="D3018" s="88">
        <v>90.23</v>
      </c>
    </row>
    <row r="3019" spans="1:4" x14ac:dyDescent="0.2">
      <c r="A3019" s="86">
        <v>2006408</v>
      </c>
      <c r="B3019" s="87" t="s">
        <v>3170</v>
      </c>
      <c r="C3019" s="87" t="s">
        <v>146</v>
      </c>
      <c r="D3019" s="88">
        <v>74.36</v>
      </c>
    </row>
    <row r="3020" spans="1:4" x14ac:dyDescent="0.2">
      <c r="A3020" s="86">
        <v>2015642</v>
      </c>
      <c r="B3020" s="87" t="s">
        <v>3171</v>
      </c>
      <c r="C3020" s="87" t="s">
        <v>146</v>
      </c>
      <c r="D3020" s="88">
        <v>150.06</v>
      </c>
    </row>
    <row r="3021" spans="1:4" x14ac:dyDescent="0.2">
      <c r="A3021" s="86">
        <v>2015641</v>
      </c>
      <c r="B3021" s="87" t="s">
        <v>3172</v>
      </c>
      <c r="C3021" s="87" t="s">
        <v>146</v>
      </c>
      <c r="D3021" s="88">
        <v>131.61000000000001</v>
      </c>
    </row>
    <row r="3022" spans="1:4" x14ac:dyDescent="0.2">
      <c r="A3022" s="86">
        <v>2004509</v>
      </c>
      <c r="B3022" s="87" t="s">
        <v>3173</v>
      </c>
      <c r="C3022" s="87" t="s">
        <v>146</v>
      </c>
      <c r="D3022" s="88">
        <v>34.700000000000003</v>
      </c>
    </row>
    <row r="3023" spans="1:4" x14ac:dyDescent="0.2">
      <c r="A3023" s="86">
        <v>2004510</v>
      </c>
      <c r="B3023" s="87" t="s">
        <v>3174</v>
      </c>
      <c r="C3023" s="87" t="s">
        <v>146</v>
      </c>
      <c r="D3023" s="88">
        <v>41.86</v>
      </c>
    </row>
    <row r="3024" spans="1:4" x14ac:dyDescent="0.2">
      <c r="A3024" s="86">
        <v>2004511</v>
      </c>
      <c r="B3024" s="87" t="s">
        <v>3175</v>
      </c>
      <c r="C3024" s="87" t="s">
        <v>146</v>
      </c>
      <c r="D3024" s="88">
        <v>56.17</v>
      </c>
    </row>
    <row r="3025" spans="1:4" x14ac:dyDescent="0.2">
      <c r="A3025" s="86">
        <v>2004512</v>
      </c>
      <c r="B3025" s="87" t="s">
        <v>3176</v>
      </c>
      <c r="C3025" s="87" t="s">
        <v>146</v>
      </c>
      <c r="D3025" s="88">
        <v>74.040000000000006</v>
      </c>
    </row>
    <row r="3026" spans="1:4" x14ac:dyDescent="0.2">
      <c r="A3026" s="86">
        <v>2003843</v>
      </c>
      <c r="B3026" s="87" t="s">
        <v>3177</v>
      </c>
      <c r="C3026" s="87" t="s">
        <v>146</v>
      </c>
      <c r="D3026" s="88">
        <v>330.29</v>
      </c>
    </row>
    <row r="3027" spans="1:4" x14ac:dyDescent="0.2">
      <c r="A3027" s="86">
        <v>2003915</v>
      </c>
      <c r="B3027" s="87" t="s">
        <v>3178</v>
      </c>
      <c r="C3027" s="87" t="s">
        <v>146</v>
      </c>
      <c r="D3027" s="88">
        <v>110.53</v>
      </c>
    </row>
    <row r="3028" spans="1:4" x14ac:dyDescent="0.2">
      <c r="A3028" s="86">
        <v>2003914</v>
      </c>
      <c r="B3028" s="87" t="s">
        <v>3179</v>
      </c>
      <c r="C3028" s="87" t="s">
        <v>146</v>
      </c>
      <c r="D3028" s="88">
        <v>97.62</v>
      </c>
    </row>
    <row r="3029" spans="1:4" x14ac:dyDescent="0.2">
      <c r="A3029" s="86">
        <v>2003589</v>
      </c>
      <c r="B3029" s="87" t="s">
        <v>3180</v>
      </c>
      <c r="C3029" s="87" t="s">
        <v>146</v>
      </c>
      <c r="D3029" s="88">
        <v>118.3</v>
      </c>
    </row>
    <row r="3030" spans="1:4" x14ac:dyDescent="0.2">
      <c r="A3030" s="86">
        <v>2003588</v>
      </c>
      <c r="B3030" s="87" t="s">
        <v>3181</v>
      </c>
      <c r="C3030" s="87" t="s">
        <v>146</v>
      </c>
      <c r="D3030" s="88">
        <v>108.32</v>
      </c>
    </row>
    <row r="3031" spans="1:4" x14ac:dyDescent="0.2">
      <c r="A3031" s="86">
        <v>2003917</v>
      </c>
      <c r="B3031" s="87" t="s">
        <v>3182</v>
      </c>
      <c r="C3031" s="87" t="s">
        <v>146</v>
      </c>
      <c r="D3031" s="88">
        <v>124.74</v>
      </c>
    </row>
    <row r="3032" spans="1:4" x14ac:dyDescent="0.2">
      <c r="A3032" s="86">
        <v>2003916</v>
      </c>
      <c r="B3032" s="87" t="s">
        <v>3183</v>
      </c>
      <c r="C3032" s="87" t="s">
        <v>146</v>
      </c>
      <c r="D3032" s="88">
        <v>111.83</v>
      </c>
    </row>
    <row r="3033" spans="1:4" x14ac:dyDescent="0.2">
      <c r="A3033" s="86">
        <v>2003591</v>
      </c>
      <c r="B3033" s="87" t="s">
        <v>3184</v>
      </c>
      <c r="C3033" s="87" t="s">
        <v>146</v>
      </c>
      <c r="D3033" s="88">
        <v>132.51</v>
      </c>
    </row>
    <row r="3034" spans="1:4" x14ac:dyDescent="0.2">
      <c r="A3034" s="86">
        <v>2003590</v>
      </c>
      <c r="B3034" s="87" t="s">
        <v>3185</v>
      </c>
      <c r="C3034" s="87" t="s">
        <v>146</v>
      </c>
      <c r="D3034" s="88">
        <v>122.53</v>
      </c>
    </row>
    <row r="3035" spans="1:4" x14ac:dyDescent="0.2">
      <c r="A3035" s="86">
        <v>2003593</v>
      </c>
      <c r="B3035" s="87" t="s">
        <v>3186</v>
      </c>
      <c r="C3035" s="87" t="s">
        <v>146</v>
      </c>
      <c r="D3035" s="88">
        <v>82.8</v>
      </c>
    </row>
    <row r="3036" spans="1:4" x14ac:dyDescent="0.2">
      <c r="A3036" s="86">
        <v>2003592</v>
      </c>
      <c r="B3036" s="87" t="s">
        <v>3187</v>
      </c>
      <c r="C3036" s="87" t="s">
        <v>146</v>
      </c>
      <c r="D3036" s="88">
        <v>68.540000000000006</v>
      </c>
    </row>
    <row r="3037" spans="1:4" x14ac:dyDescent="0.2">
      <c r="A3037" s="86">
        <v>2003595</v>
      </c>
      <c r="B3037" s="87" t="s">
        <v>3188</v>
      </c>
      <c r="C3037" s="87" t="s">
        <v>146</v>
      </c>
      <c r="D3037" s="88">
        <v>68.59</v>
      </c>
    </row>
    <row r="3038" spans="1:4" x14ac:dyDescent="0.2">
      <c r="A3038" s="86">
        <v>2003594</v>
      </c>
      <c r="B3038" s="87" t="s">
        <v>3189</v>
      </c>
      <c r="C3038" s="87" t="s">
        <v>146</v>
      </c>
      <c r="D3038" s="88">
        <v>54.33</v>
      </c>
    </row>
    <row r="3039" spans="1:4" x14ac:dyDescent="0.2">
      <c r="A3039" s="86">
        <v>2003597</v>
      </c>
      <c r="B3039" s="87" t="s">
        <v>3190</v>
      </c>
      <c r="C3039" s="87" t="s">
        <v>146</v>
      </c>
      <c r="D3039" s="88">
        <v>110.46</v>
      </c>
    </row>
    <row r="3040" spans="1:4" x14ac:dyDescent="0.2">
      <c r="A3040" s="86">
        <v>2003596</v>
      </c>
      <c r="B3040" s="87" t="s">
        <v>3191</v>
      </c>
      <c r="C3040" s="87" t="s">
        <v>146</v>
      </c>
      <c r="D3040" s="88">
        <v>91.47</v>
      </c>
    </row>
    <row r="3041" spans="1:4" x14ac:dyDescent="0.2">
      <c r="A3041" s="86">
        <v>2003572</v>
      </c>
      <c r="B3041" s="87" t="s">
        <v>3192</v>
      </c>
      <c r="C3041" s="87" t="s">
        <v>146</v>
      </c>
      <c r="D3041" s="88">
        <v>126.94</v>
      </c>
    </row>
    <row r="3042" spans="1:4" x14ac:dyDescent="0.2">
      <c r="A3042" s="86">
        <v>2003580</v>
      </c>
      <c r="B3042" s="87" t="s">
        <v>3193</v>
      </c>
      <c r="C3042" s="87" t="s">
        <v>146</v>
      </c>
      <c r="D3042" s="88">
        <v>63.68</v>
      </c>
    </row>
    <row r="3043" spans="1:4" x14ac:dyDescent="0.2">
      <c r="A3043" s="86">
        <v>2003573</v>
      </c>
      <c r="B3043" s="87" t="s">
        <v>3194</v>
      </c>
      <c r="C3043" s="87" t="s">
        <v>146</v>
      </c>
      <c r="D3043" s="88">
        <v>134.9</v>
      </c>
    </row>
    <row r="3044" spans="1:4" x14ac:dyDescent="0.2">
      <c r="A3044" s="86">
        <v>2003581</v>
      </c>
      <c r="B3044" s="87" t="s">
        <v>3195</v>
      </c>
      <c r="C3044" s="87" t="s">
        <v>146</v>
      </c>
      <c r="D3044" s="88">
        <v>61.76</v>
      </c>
    </row>
    <row r="3045" spans="1:4" x14ac:dyDescent="0.2">
      <c r="A3045" s="86">
        <v>2003561</v>
      </c>
      <c r="B3045" s="87" t="s">
        <v>3196</v>
      </c>
      <c r="C3045" s="87" t="s">
        <v>146</v>
      </c>
      <c r="D3045" s="88">
        <v>196.97</v>
      </c>
    </row>
    <row r="3046" spans="1:4" x14ac:dyDescent="0.2">
      <c r="A3046" s="86">
        <v>2003560</v>
      </c>
      <c r="B3046" s="87" t="s">
        <v>3197</v>
      </c>
      <c r="C3046" s="87" t="s">
        <v>146</v>
      </c>
      <c r="D3046" s="88">
        <v>111.56</v>
      </c>
    </row>
    <row r="3047" spans="1:4" x14ac:dyDescent="0.2">
      <c r="A3047" s="86">
        <v>2003574</v>
      </c>
      <c r="B3047" s="87" t="s">
        <v>3198</v>
      </c>
      <c r="C3047" s="87" t="s">
        <v>146</v>
      </c>
      <c r="D3047" s="88">
        <v>177.43</v>
      </c>
    </row>
    <row r="3048" spans="1:4" x14ac:dyDescent="0.2">
      <c r="A3048" s="86">
        <v>2003582</v>
      </c>
      <c r="B3048" s="87" t="s">
        <v>3199</v>
      </c>
      <c r="C3048" s="87" t="s">
        <v>146</v>
      </c>
      <c r="D3048" s="88">
        <v>113.92</v>
      </c>
    </row>
    <row r="3049" spans="1:4" x14ac:dyDescent="0.2">
      <c r="A3049" s="86">
        <v>2003563</v>
      </c>
      <c r="B3049" s="87" t="s">
        <v>3200</v>
      </c>
      <c r="C3049" s="87" t="s">
        <v>146</v>
      </c>
      <c r="D3049" s="88">
        <v>208.74</v>
      </c>
    </row>
    <row r="3050" spans="1:4" x14ac:dyDescent="0.2">
      <c r="A3050" s="86">
        <v>2003562</v>
      </c>
      <c r="B3050" s="87" t="s">
        <v>3201</v>
      </c>
      <c r="C3050" s="87" t="s">
        <v>146</v>
      </c>
      <c r="D3050" s="88">
        <v>108.51</v>
      </c>
    </row>
    <row r="3051" spans="1:4" x14ac:dyDescent="0.2">
      <c r="A3051" s="86">
        <v>2003575</v>
      </c>
      <c r="B3051" s="87" t="s">
        <v>3202</v>
      </c>
      <c r="C3051" s="87" t="s">
        <v>146</v>
      </c>
      <c r="D3051" s="88">
        <v>185.67</v>
      </c>
    </row>
    <row r="3052" spans="1:4" x14ac:dyDescent="0.2">
      <c r="A3052" s="86">
        <v>2003583</v>
      </c>
      <c r="B3052" s="87" t="s">
        <v>3203</v>
      </c>
      <c r="C3052" s="87" t="s">
        <v>146</v>
      </c>
      <c r="D3052" s="88">
        <v>111.79</v>
      </c>
    </row>
    <row r="3053" spans="1:4" x14ac:dyDescent="0.2">
      <c r="A3053" s="86">
        <v>2003565</v>
      </c>
      <c r="B3053" s="87" t="s">
        <v>3204</v>
      </c>
      <c r="C3053" s="87" t="s">
        <v>146</v>
      </c>
      <c r="D3053" s="88">
        <v>126.77</v>
      </c>
    </row>
    <row r="3054" spans="1:4" x14ac:dyDescent="0.2">
      <c r="A3054" s="86">
        <v>2003564</v>
      </c>
      <c r="B3054" s="87" t="s">
        <v>3205</v>
      </c>
      <c r="C3054" s="87" t="s">
        <v>146</v>
      </c>
      <c r="D3054" s="88">
        <v>82.57</v>
      </c>
    </row>
    <row r="3055" spans="1:4" x14ac:dyDescent="0.2">
      <c r="A3055" s="86">
        <v>2003567</v>
      </c>
      <c r="B3055" s="87" t="s">
        <v>3206</v>
      </c>
      <c r="C3055" s="87" t="s">
        <v>146</v>
      </c>
      <c r="D3055" s="88">
        <v>143.11000000000001</v>
      </c>
    </row>
    <row r="3056" spans="1:4" x14ac:dyDescent="0.2">
      <c r="A3056" s="86">
        <v>2003566</v>
      </c>
      <c r="B3056" s="87" t="s">
        <v>3207</v>
      </c>
      <c r="C3056" s="87" t="s">
        <v>146</v>
      </c>
      <c r="D3056" s="88">
        <v>89.65</v>
      </c>
    </row>
    <row r="3057" spans="1:4" x14ac:dyDescent="0.2">
      <c r="A3057" s="86">
        <v>2003569</v>
      </c>
      <c r="B3057" s="87" t="s">
        <v>3208</v>
      </c>
      <c r="C3057" s="87" t="s">
        <v>146</v>
      </c>
      <c r="D3057" s="88">
        <v>168.5</v>
      </c>
    </row>
    <row r="3058" spans="1:4" x14ac:dyDescent="0.2">
      <c r="A3058" s="86">
        <v>2003568</v>
      </c>
      <c r="B3058" s="87" t="s">
        <v>3209</v>
      </c>
      <c r="C3058" s="87" t="s">
        <v>146</v>
      </c>
      <c r="D3058" s="88">
        <v>125.65</v>
      </c>
    </row>
    <row r="3059" spans="1:4" x14ac:dyDescent="0.2">
      <c r="A3059" s="86">
        <v>2003578</v>
      </c>
      <c r="B3059" s="87" t="s">
        <v>3210</v>
      </c>
      <c r="C3059" s="87" t="s">
        <v>146</v>
      </c>
      <c r="D3059" s="88">
        <v>164.04</v>
      </c>
    </row>
    <row r="3060" spans="1:4" x14ac:dyDescent="0.2">
      <c r="A3060" s="86">
        <v>2003586</v>
      </c>
      <c r="B3060" s="87" t="s">
        <v>3211</v>
      </c>
      <c r="C3060" s="87" t="s">
        <v>146</v>
      </c>
      <c r="D3060" s="88">
        <v>128.96</v>
      </c>
    </row>
    <row r="3061" spans="1:4" x14ac:dyDescent="0.2">
      <c r="A3061" s="86">
        <v>2003571</v>
      </c>
      <c r="B3061" s="87" t="s">
        <v>3212</v>
      </c>
      <c r="C3061" s="87" t="s">
        <v>146</v>
      </c>
      <c r="D3061" s="88">
        <v>184.84</v>
      </c>
    </row>
    <row r="3062" spans="1:4" x14ac:dyDescent="0.2">
      <c r="A3062" s="86">
        <v>2003570</v>
      </c>
      <c r="B3062" s="87" t="s">
        <v>3213</v>
      </c>
      <c r="C3062" s="87" t="s">
        <v>146</v>
      </c>
      <c r="D3062" s="88">
        <v>132.72999999999999</v>
      </c>
    </row>
    <row r="3063" spans="1:4" x14ac:dyDescent="0.2">
      <c r="A3063" s="86">
        <v>2003579</v>
      </c>
      <c r="B3063" s="87" t="s">
        <v>3214</v>
      </c>
      <c r="C3063" s="87" t="s">
        <v>146</v>
      </c>
      <c r="D3063" s="88">
        <v>177.63</v>
      </c>
    </row>
    <row r="3064" spans="1:4" x14ac:dyDescent="0.2">
      <c r="A3064" s="86">
        <v>2003587</v>
      </c>
      <c r="B3064" s="87" t="s">
        <v>3215</v>
      </c>
      <c r="C3064" s="87" t="s">
        <v>146</v>
      </c>
      <c r="D3064" s="88">
        <v>135.41999999999999</v>
      </c>
    </row>
    <row r="3065" spans="1:4" x14ac:dyDescent="0.2">
      <c r="A3065" s="86">
        <v>2004506</v>
      </c>
      <c r="B3065" s="87" t="s">
        <v>3216</v>
      </c>
      <c r="C3065" s="87" t="s">
        <v>146</v>
      </c>
      <c r="D3065" s="88">
        <v>62.77</v>
      </c>
    </row>
    <row r="3066" spans="1:4" x14ac:dyDescent="0.2">
      <c r="A3066" s="86">
        <v>2004507</v>
      </c>
      <c r="B3066" s="87" t="s">
        <v>3217</v>
      </c>
      <c r="C3066" s="87" t="s">
        <v>146</v>
      </c>
      <c r="D3066" s="88">
        <v>84.02</v>
      </c>
    </row>
    <row r="3067" spans="1:4" x14ac:dyDescent="0.2">
      <c r="A3067" s="86">
        <v>2003614</v>
      </c>
      <c r="B3067" s="87" t="s">
        <v>3218</v>
      </c>
      <c r="C3067" s="87" t="s">
        <v>146</v>
      </c>
      <c r="D3067" s="88">
        <v>127.82</v>
      </c>
    </row>
    <row r="3068" spans="1:4" x14ac:dyDescent="0.2">
      <c r="A3068" s="86">
        <v>2003865</v>
      </c>
      <c r="B3068" s="87" t="s">
        <v>3219</v>
      </c>
      <c r="C3068" s="87" t="s">
        <v>146</v>
      </c>
      <c r="D3068" s="88">
        <v>141.9</v>
      </c>
    </row>
    <row r="3069" spans="1:4" x14ac:dyDescent="0.2">
      <c r="A3069" s="86">
        <v>2003923</v>
      </c>
      <c r="B3069" s="87" t="s">
        <v>3220</v>
      </c>
      <c r="C3069" s="87" t="s">
        <v>146</v>
      </c>
      <c r="D3069" s="88">
        <v>58.35</v>
      </c>
    </row>
    <row r="3070" spans="1:4" x14ac:dyDescent="0.2">
      <c r="A3070" s="86">
        <v>2003922</v>
      </c>
      <c r="B3070" s="87" t="s">
        <v>3221</v>
      </c>
      <c r="C3070" s="87" t="s">
        <v>146</v>
      </c>
      <c r="D3070" s="88">
        <v>35.659999999999997</v>
      </c>
    </row>
    <row r="3071" spans="1:4" x14ac:dyDescent="0.2">
      <c r="A3071" s="86">
        <v>2003605</v>
      </c>
      <c r="B3071" s="87" t="s">
        <v>3222</v>
      </c>
      <c r="C3071" s="87" t="s">
        <v>146</v>
      </c>
      <c r="D3071" s="88">
        <v>45.01</v>
      </c>
    </row>
    <row r="3072" spans="1:4" x14ac:dyDescent="0.2">
      <c r="A3072" s="86">
        <v>2003604</v>
      </c>
      <c r="B3072" s="87" t="s">
        <v>3223</v>
      </c>
      <c r="C3072" s="87" t="s">
        <v>146</v>
      </c>
      <c r="D3072" s="88">
        <v>25.25</v>
      </c>
    </row>
    <row r="3073" spans="1:4" x14ac:dyDescent="0.2">
      <c r="A3073" s="86">
        <v>2003607</v>
      </c>
      <c r="B3073" s="87" t="s">
        <v>3224</v>
      </c>
      <c r="C3073" s="87" t="s">
        <v>146</v>
      </c>
      <c r="D3073" s="88">
        <v>39.25</v>
      </c>
    </row>
    <row r="3074" spans="1:4" x14ac:dyDescent="0.2">
      <c r="A3074" s="86">
        <v>2003606</v>
      </c>
      <c r="B3074" s="87" t="s">
        <v>3225</v>
      </c>
      <c r="C3074" s="87" t="s">
        <v>146</v>
      </c>
      <c r="D3074" s="88">
        <v>27.85</v>
      </c>
    </row>
    <row r="3075" spans="1:4" x14ac:dyDescent="0.2">
      <c r="A3075" s="86">
        <v>2003609</v>
      </c>
      <c r="B3075" s="87" t="s">
        <v>3226</v>
      </c>
      <c r="C3075" s="87" t="s">
        <v>146</v>
      </c>
      <c r="D3075" s="88">
        <v>23.98</v>
      </c>
    </row>
    <row r="3076" spans="1:4" x14ac:dyDescent="0.2">
      <c r="A3076" s="86">
        <v>2003608</v>
      </c>
      <c r="B3076" s="87" t="s">
        <v>3227</v>
      </c>
      <c r="C3076" s="87" t="s">
        <v>146</v>
      </c>
      <c r="D3076" s="88">
        <v>12.57</v>
      </c>
    </row>
    <row r="3077" spans="1:4" x14ac:dyDescent="0.2">
      <c r="A3077" s="86">
        <v>2003925</v>
      </c>
      <c r="B3077" s="87" t="s">
        <v>3228</v>
      </c>
      <c r="C3077" s="87" t="s">
        <v>146</v>
      </c>
      <c r="D3077" s="88">
        <v>74.8</v>
      </c>
    </row>
    <row r="3078" spans="1:4" x14ac:dyDescent="0.2">
      <c r="A3078" s="86">
        <v>2003924</v>
      </c>
      <c r="B3078" s="87" t="s">
        <v>3229</v>
      </c>
      <c r="C3078" s="87" t="s">
        <v>146</v>
      </c>
      <c r="D3078" s="88">
        <v>60.47</v>
      </c>
    </row>
    <row r="3079" spans="1:4" x14ac:dyDescent="0.2">
      <c r="A3079" s="86">
        <v>2003611</v>
      </c>
      <c r="B3079" s="87" t="s">
        <v>3230</v>
      </c>
      <c r="C3079" s="87" t="s">
        <v>146</v>
      </c>
      <c r="D3079" s="88">
        <v>61.47</v>
      </c>
    </row>
    <row r="3080" spans="1:4" x14ac:dyDescent="0.2">
      <c r="A3080" s="86">
        <v>2003610</v>
      </c>
      <c r="B3080" s="87" t="s">
        <v>3231</v>
      </c>
      <c r="C3080" s="87" t="s">
        <v>146</v>
      </c>
      <c r="D3080" s="88">
        <v>50.06</v>
      </c>
    </row>
    <row r="3081" spans="1:4" x14ac:dyDescent="0.2">
      <c r="A3081" s="86">
        <v>2003820</v>
      </c>
      <c r="B3081" s="87" t="s">
        <v>3232</v>
      </c>
      <c r="C3081" s="87" t="s">
        <v>151</v>
      </c>
      <c r="D3081" s="88">
        <v>18.3</v>
      </c>
    </row>
    <row r="3082" spans="1:4" x14ac:dyDescent="0.2">
      <c r="A3082" s="86">
        <v>2003821</v>
      </c>
      <c r="B3082" s="87" t="s">
        <v>3233</v>
      </c>
      <c r="C3082" s="87" t="s">
        <v>151</v>
      </c>
      <c r="D3082" s="88">
        <v>15.77</v>
      </c>
    </row>
    <row r="3083" spans="1:4" x14ac:dyDescent="0.2">
      <c r="A3083" s="86">
        <v>2003842</v>
      </c>
      <c r="B3083" s="87" t="s">
        <v>3234</v>
      </c>
      <c r="C3083" s="87" t="s">
        <v>237</v>
      </c>
      <c r="D3083" s="88">
        <v>69.09</v>
      </c>
    </row>
    <row r="3084" spans="1:4" x14ac:dyDescent="0.2">
      <c r="A3084" s="86">
        <v>2003385</v>
      </c>
      <c r="B3084" s="87" t="s">
        <v>3235</v>
      </c>
      <c r="C3084" s="87" t="s">
        <v>151</v>
      </c>
      <c r="D3084" s="88">
        <v>56.2</v>
      </c>
    </row>
    <row r="3085" spans="1:4" x14ac:dyDescent="0.2">
      <c r="A3085" s="86">
        <v>2003384</v>
      </c>
      <c r="B3085" s="87" t="s">
        <v>3236</v>
      </c>
      <c r="C3085" s="87" t="s">
        <v>151</v>
      </c>
      <c r="D3085" s="88">
        <v>42.03</v>
      </c>
    </row>
    <row r="3086" spans="1:4" x14ac:dyDescent="0.2">
      <c r="A3086" s="86">
        <v>2003387</v>
      </c>
      <c r="B3086" s="87" t="s">
        <v>3237</v>
      </c>
      <c r="C3086" s="87" t="s">
        <v>151</v>
      </c>
      <c r="D3086" s="88">
        <v>69.69</v>
      </c>
    </row>
    <row r="3087" spans="1:4" x14ac:dyDescent="0.2">
      <c r="A3087" s="86">
        <v>2003386</v>
      </c>
      <c r="B3087" s="87" t="s">
        <v>3238</v>
      </c>
      <c r="C3087" s="87" t="s">
        <v>151</v>
      </c>
      <c r="D3087" s="88">
        <v>51.66</v>
      </c>
    </row>
    <row r="3088" spans="1:4" x14ac:dyDescent="0.2">
      <c r="A3088" s="86">
        <v>2003335</v>
      </c>
      <c r="B3088" s="87" t="s">
        <v>3239</v>
      </c>
      <c r="C3088" s="87" t="s">
        <v>151</v>
      </c>
      <c r="D3088" s="88">
        <v>1794.77</v>
      </c>
    </row>
    <row r="3089" spans="1:4" x14ac:dyDescent="0.2">
      <c r="A3089" s="86">
        <v>2003334</v>
      </c>
      <c r="B3089" s="87" t="s">
        <v>3240</v>
      </c>
      <c r="C3089" s="87" t="s">
        <v>151</v>
      </c>
      <c r="D3089" s="88">
        <v>1535.73</v>
      </c>
    </row>
    <row r="3090" spans="1:4" x14ac:dyDescent="0.2">
      <c r="A3090" s="86">
        <v>2003336</v>
      </c>
      <c r="B3090" s="87" t="s">
        <v>3241</v>
      </c>
      <c r="C3090" s="87" t="s">
        <v>151</v>
      </c>
      <c r="D3090" s="88">
        <v>1515.12</v>
      </c>
    </row>
    <row r="3091" spans="1:4" x14ac:dyDescent="0.2">
      <c r="A3091" s="86">
        <v>2003337</v>
      </c>
      <c r="B3091" s="87" t="s">
        <v>3242</v>
      </c>
      <c r="C3091" s="87" t="s">
        <v>151</v>
      </c>
      <c r="D3091" s="88">
        <v>1257.5</v>
      </c>
    </row>
    <row r="3092" spans="1:4" x14ac:dyDescent="0.2">
      <c r="A3092" s="86">
        <v>2003819</v>
      </c>
      <c r="B3092" s="87" t="s">
        <v>3243</v>
      </c>
      <c r="C3092" s="87" t="s">
        <v>146</v>
      </c>
      <c r="D3092" s="88">
        <v>6.48</v>
      </c>
    </row>
    <row r="3093" spans="1:4" x14ac:dyDescent="0.2">
      <c r="A3093" s="86">
        <v>2004504</v>
      </c>
      <c r="B3093" s="87" t="s">
        <v>3244</v>
      </c>
      <c r="C3093" s="87" t="s">
        <v>346</v>
      </c>
      <c r="D3093" s="88">
        <v>15.95</v>
      </c>
    </row>
    <row r="3094" spans="1:4" x14ac:dyDescent="0.2">
      <c r="A3094" s="86">
        <v>2004519</v>
      </c>
      <c r="B3094" s="87" t="s">
        <v>3245</v>
      </c>
      <c r="C3094" s="87" t="s">
        <v>346</v>
      </c>
      <c r="D3094" s="88">
        <v>26.18</v>
      </c>
    </row>
    <row r="3095" spans="1:4" x14ac:dyDescent="0.2">
      <c r="A3095" s="86">
        <v>2004520</v>
      </c>
      <c r="B3095" s="87" t="s">
        <v>3246</v>
      </c>
      <c r="C3095" s="87" t="s">
        <v>346</v>
      </c>
      <c r="D3095" s="88">
        <v>21.6</v>
      </c>
    </row>
    <row r="3096" spans="1:4" x14ac:dyDescent="0.2">
      <c r="A3096" s="86">
        <v>2004521</v>
      </c>
      <c r="B3096" s="87" t="s">
        <v>3247</v>
      </c>
      <c r="C3096" s="87" t="s">
        <v>346</v>
      </c>
      <c r="D3096" s="88">
        <v>14.77</v>
      </c>
    </row>
    <row r="3097" spans="1:4" x14ac:dyDescent="0.2">
      <c r="A3097" s="86">
        <v>2004522</v>
      </c>
      <c r="B3097" s="87" t="s">
        <v>3248</v>
      </c>
      <c r="C3097" s="87" t="s">
        <v>346</v>
      </c>
      <c r="D3097" s="88">
        <v>10.8</v>
      </c>
    </row>
    <row r="3098" spans="1:4" x14ac:dyDescent="0.2">
      <c r="A3098" s="86">
        <v>2004518</v>
      </c>
      <c r="B3098" s="87" t="s">
        <v>3249</v>
      </c>
      <c r="C3098" s="87" t="s">
        <v>346</v>
      </c>
      <c r="D3098" s="88">
        <v>45.47</v>
      </c>
    </row>
    <row r="3099" spans="1:4" x14ac:dyDescent="0.2">
      <c r="A3099" s="86">
        <v>2003864</v>
      </c>
      <c r="B3099" s="87" t="s">
        <v>3250</v>
      </c>
      <c r="C3099" s="87" t="s">
        <v>3251</v>
      </c>
      <c r="D3099" s="88">
        <v>12.67</v>
      </c>
    </row>
    <row r="3100" spans="1:4" x14ac:dyDescent="0.2">
      <c r="A3100" s="86">
        <v>2003863</v>
      </c>
      <c r="B3100" s="87" t="s">
        <v>3252</v>
      </c>
      <c r="C3100" s="87" t="s">
        <v>3251</v>
      </c>
      <c r="D3100" s="88">
        <v>22.39</v>
      </c>
    </row>
    <row r="3101" spans="1:4" x14ac:dyDescent="0.2">
      <c r="A3101" s="86">
        <v>2004508</v>
      </c>
      <c r="B3101" s="87" t="s">
        <v>3253</v>
      </c>
      <c r="C3101" s="87" t="s">
        <v>146</v>
      </c>
      <c r="D3101" s="88">
        <v>12.93</v>
      </c>
    </row>
    <row r="3102" spans="1:4" x14ac:dyDescent="0.2">
      <c r="A3102" s="86">
        <v>2003316</v>
      </c>
      <c r="B3102" s="87" t="s">
        <v>3254</v>
      </c>
      <c r="C3102" s="87" t="s">
        <v>151</v>
      </c>
      <c r="D3102" s="88">
        <v>100.43</v>
      </c>
    </row>
    <row r="3103" spans="1:4" x14ac:dyDescent="0.2">
      <c r="A3103" s="86">
        <v>2003317</v>
      </c>
      <c r="B3103" s="87" t="s">
        <v>3255</v>
      </c>
      <c r="C3103" s="87" t="s">
        <v>151</v>
      </c>
      <c r="D3103" s="88">
        <v>95.72</v>
      </c>
    </row>
    <row r="3104" spans="1:4" x14ac:dyDescent="0.2">
      <c r="A3104" s="86">
        <v>2003767</v>
      </c>
      <c r="B3104" s="87" t="s">
        <v>3256</v>
      </c>
      <c r="C3104" s="87" t="s">
        <v>346</v>
      </c>
      <c r="D3104" s="88">
        <v>130.28</v>
      </c>
    </row>
    <row r="3105" spans="1:4" x14ac:dyDescent="0.2">
      <c r="A3105" s="86">
        <v>2003844</v>
      </c>
      <c r="B3105" s="87" t="s">
        <v>3257</v>
      </c>
      <c r="C3105" s="87" t="s">
        <v>346</v>
      </c>
      <c r="D3105" s="88">
        <v>127.38</v>
      </c>
    </row>
    <row r="3106" spans="1:4" x14ac:dyDescent="0.2">
      <c r="A3106" s="86">
        <v>2003576</v>
      </c>
      <c r="B3106" s="87" t="s">
        <v>3258</v>
      </c>
      <c r="C3106" s="87" t="s">
        <v>346</v>
      </c>
      <c r="D3106" s="88">
        <v>14.42</v>
      </c>
    </row>
    <row r="3107" spans="1:4" x14ac:dyDescent="0.2">
      <c r="A3107" s="86">
        <v>2003858</v>
      </c>
      <c r="B3107" s="87" t="s">
        <v>3259</v>
      </c>
      <c r="C3107" s="87" t="s">
        <v>346</v>
      </c>
      <c r="D3107" s="88">
        <v>11.52</v>
      </c>
    </row>
    <row r="3108" spans="1:4" x14ac:dyDescent="0.2">
      <c r="A3108" s="86">
        <v>2003850</v>
      </c>
      <c r="B3108" s="87" t="s">
        <v>3260</v>
      </c>
      <c r="C3108" s="87" t="s">
        <v>346</v>
      </c>
      <c r="D3108" s="88">
        <v>143.69</v>
      </c>
    </row>
    <row r="3109" spans="1:4" x14ac:dyDescent="0.2">
      <c r="A3109" s="86">
        <v>2003849</v>
      </c>
      <c r="B3109" s="87" t="s">
        <v>3261</v>
      </c>
      <c r="C3109" s="87" t="s">
        <v>346</v>
      </c>
      <c r="D3109" s="88">
        <v>71.58</v>
      </c>
    </row>
    <row r="3110" spans="1:4" x14ac:dyDescent="0.2">
      <c r="A3110" s="86">
        <v>2003868</v>
      </c>
      <c r="B3110" s="87" t="s">
        <v>3262</v>
      </c>
      <c r="C3110" s="87" t="s">
        <v>346</v>
      </c>
      <c r="D3110" s="88">
        <v>129.16999999999999</v>
      </c>
    </row>
    <row r="3111" spans="1:4" x14ac:dyDescent="0.2">
      <c r="A3111" s="86">
        <v>2003369</v>
      </c>
      <c r="B3111" s="87" t="s">
        <v>3263</v>
      </c>
      <c r="C3111" s="87" t="s">
        <v>146</v>
      </c>
      <c r="D3111" s="88">
        <v>107.65</v>
      </c>
    </row>
    <row r="3112" spans="1:4" x14ac:dyDescent="0.2">
      <c r="A3112" s="86">
        <v>2003368</v>
      </c>
      <c r="B3112" s="87" t="s">
        <v>3264</v>
      </c>
      <c r="C3112" s="87" t="s">
        <v>146</v>
      </c>
      <c r="D3112" s="88">
        <v>94.44</v>
      </c>
    </row>
    <row r="3113" spans="1:4" x14ac:dyDescent="0.2">
      <c r="A3113" s="86">
        <v>2003939</v>
      </c>
      <c r="B3113" s="87" t="s">
        <v>3265</v>
      </c>
      <c r="C3113" s="87" t="s">
        <v>146</v>
      </c>
      <c r="D3113" s="88">
        <v>73.430000000000007</v>
      </c>
    </row>
    <row r="3114" spans="1:4" x14ac:dyDescent="0.2">
      <c r="A3114" s="86">
        <v>2003940</v>
      </c>
      <c r="B3114" s="87" t="s">
        <v>3266</v>
      </c>
      <c r="C3114" s="87" t="s">
        <v>146</v>
      </c>
      <c r="D3114" s="88">
        <v>60.17</v>
      </c>
    </row>
    <row r="3115" spans="1:4" x14ac:dyDescent="0.2">
      <c r="A3115" s="86">
        <v>2003371</v>
      </c>
      <c r="B3115" s="87" t="s">
        <v>3267</v>
      </c>
      <c r="C3115" s="87" t="s">
        <v>146</v>
      </c>
      <c r="D3115" s="88">
        <v>80.17</v>
      </c>
    </row>
    <row r="3116" spans="1:4" x14ac:dyDescent="0.2">
      <c r="A3116" s="86">
        <v>2003370</v>
      </c>
      <c r="B3116" s="87" t="s">
        <v>3268</v>
      </c>
      <c r="C3116" s="87" t="s">
        <v>146</v>
      </c>
      <c r="D3116" s="88">
        <v>69.010000000000005</v>
      </c>
    </row>
    <row r="3117" spans="1:4" x14ac:dyDescent="0.2">
      <c r="A3117" s="86">
        <v>2003941</v>
      </c>
      <c r="B3117" s="87" t="s">
        <v>3269</v>
      </c>
      <c r="C3117" s="87" t="s">
        <v>146</v>
      </c>
      <c r="D3117" s="88">
        <v>62.71</v>
      </c>
    </row>
    <row r="3118" spans="1:4" x14ac:dyDescent="0.2">
      <c r="A3118" s="86">
        <v>2003942</v>
      </c>
      <c r="B3118" s="87" t="s">
        <v>3270</v>
      </c>
      <c r="C3118" s="87" t="s">
        <v>146</v>
      </c>
      <c r="D3118" s="88">
        <v>51.51</v>
      </c>
    </row>
    <row r="3119" spans="1:4" x14ac:dyDescent="0.2">
      <c r="A3119" s="86">
        <v>2003373</v>
      </c>
      <c r="B3119" s="87" t="s">
        <v>3271</v>
      </c>
      <c r="C3119" s="87" t="s">
        <v>146</v>
      </c>
      <c r="D3119" s="88">
        <v>61.16</v>
      </c>
    </row>
    <row r="3120" spans="1:4" x14ac:dyDescent="0.2">
      <c r="A3120" s="86">
        <v>2003372</v>
      </c>
      <c r="B3120" s="87" t="s">
        <v>3272</v>
      </c>
      <c r="C3120" s="87" t="s">
        <v>146</v>
      </c>
      <c r="D3120" s="88">
        <v>55.75</v>
      </c>
    </row>
    <row r="3121" spans="1:4" x14ac:dyDescent="0.2">
      <c r="A3121" s="86">
        <v>2003943</v>
      </c>
      <c r="B3121" s="87" t="s">
        <v>3273</v>
      </c>
      <c r="C3121" s="87" t="s">
        <v>146</v>
      </c>
      <c r="D3121" s="88">
        <v>29.65</v>
      </c>
    </row>
    <row r="3122" spans="1:4" x14ac:dyDescent="0.2">
      <c r="A3122" s="86">
        <v>2003944</v>
      </c>
      <c r="B3122" s="87" t="s">
        <v>3274</v>
      </c>
      <c r="C3122" s="87" t="s">
        <v>146</v>
      </c>
      <c r="D3122" s="88">
        <v>24.22</v>
      </c>
    </row>
    <row r="3123" spans="1:4" x14ac:dyDescent="0.2">
      <c r="A3123" s="86">
        <v>2003375</v>
      </c>
      <c r="B3123" s="87" t="s">
        <v>3275</v>
      </c>
      <c r="C3123" s="87" t="s">
        <v>146</v>
      </c>
      <c r="D3123" s="88">
        <v>39.700000000000003</v>
      </c>
    </row>
    <row r="3124" spans="1:4" x14ac:dyDescent="0.2">
      <c r="A3124" s="86">
        <v>2003374</v>
      </c>
      <c r="B3124" s="87" t="s">
        <v>3276</v>
      </c>
      <c r="C3124" s="87" t="s">
        <v>146</v>
      </c>
      <c r="D3124" s="88">
        <v>35.72</v>
      </c>
    </row>
    <row r="3125" spans="1:4" x14ac:dyDescent="0.2">
      <c r="A3125" s="86">
        <v>2003945</v>
      </c>
      <c r="B3125" s="87" t="s">
        <v>3277</v>
      </c>
      <c r="C3125" s="87" t="s">
        <v>146</v>
      </c>
      <c r="D3125" s="88">
        <v>22.17</v>
      </c>
    </row>
    <row r="3126" spans="1:4" x14ac:dyDescent="0.2">
      <c r="A3126" s="86">
        <v>2003946</v>
      </c>
      <c r="B3126" s="87" t="s">
        <v>3278</v>
      </c>
      <c r="C3126" s="87" t="s">
        <v>146</v>
      </c>
      <c r="D3126" s="88">
        <v>18.170000000000002</v>
      </c>
    </row>
    <row r="3127" spans="1:4" x14ac:dyDescent="0.2">
      <c r="A3127" s="86">
        <v>2003377</v>
      </c>
      <c r="B3127" s="87" t="s">
        <v>3279</v>
      </c>
      <c r="C3127" s="87" t="s">
        <v>146</v>
      </c>
      <c r="D3127" s="88">
        <v>52.92</v>
      </c>
    </row>
    <row r="3128" spans="1:4" x14ac:dyDescent="0.2">
      <c r="A3128" s="86">
        <v>2003376</v>
      </c>
      <c r="B3128" s="87" t="s">
        <v>3280</v>
      </c>
      <c r="C3128" s="87" t="s">
        <v>146</v>
      </c>
      <c r="D3128" s="88">
        <v>48.62</v>
      </c>
    </row>
    <row r="3129" spans="1:4" x14ac:dyDescent="0.2">
      <c r="A3129" s="86">
        <v>2003947</v>
      </c>
      <c r="B3129" s="87" t="s">
        <v>3281</v>
      </c>
      <c r="C3129" s="87" t="s">
        <v>146</v>
      </c>
      <c r="D3129" s="88">
        <v>23.32</v>
      </c>
    </row>
    <row r="3130" spans="1:4" x14ac:dyDescent="0.2">
      <c r="A3130" s="86">
        <v>2003948</v>
      </c>
      <c r="B3130" s="87" t="s">
        <v>3282</v>
      </c>
      <c r="C3130" s="87" t="s">
        <v>146</v>
      </c>
      <c r="D3130" s="88">
        <v>19</v>
      </c>
    </row>
    <row r="3131" spans="1:4" x14ac:dyDescent="0.2">
      <c r="A3131" s="86">
        <v>2003379</v>
      </c>
      <c r="B3131" s="87" t="s">
        <v>3283</v>
      </c>
      <c r="C3131" s="87" t="s">
        <v>146</v>
      </c>
      <c r="D3131" s="88">
        <v>30.79</v>
      </c>
    </row>
    <row r="3132" spans="1:4" x14ac:dyDescent="0.2">
      <c r="A3132" s="86">
        <v>2003378</v>
      </c>
      <c r="B3132" s="87" t="s">
        <v>3284</v>
      </c>
      <c r="C3132" s="87" t="s">
        <v>146</v>
      </c>
      <c r="D3132" s="88">
        <v>27.89</v>
      </c>
    </row>
    <row r="3133" spans="1:4" x14ac:dyDescent="0.2">
      <c r="A3133" s="86">
        <v>2003949</v>
      </c>
      <c r="B3133" s="87" t="s">
        <v>3285</v>
      </c>
      <c r="C3133" s="87" t="s">
        <v>146</v>
      </c>
      <c r="D3133" s="88">
        <v>15.97</v>
      </c>
    </row>
    <row r="3134" spans="1:4" x14ac:dyDescent="0.2">
      <c r="A3134" s="86">
        <v>2003950</v>
      </c>
      <c r="B3134" s="87" t="s">
        <v>3286</v>
      </c>
      <c r="C3134" s="87" t="s">
        <v>146</v>
      </c>
      <c r="D3134" s="88">
        <v>13.06</v>
      </c>
    </row>
    <row r="3135" spans="1:4" x14ac:dyDescent="0.2">
      <c r="A3135" s="86">
        <v>2003381</v>
      </c>
      <c r="B3135" s="87" t="s">
        <v>3287</v>
      </c>
      <c r="C3135" s="87" t="s">
        <v>146</v>
      </c>
      <c r="D3135" s="88">
        <v>51.71</v>
      </c>
    </row>
    <row r="3136" spans="1:4" x14ac:dyDescent="0.2">
      <c r="A3136" s="86">
        <v>2003380</v>
      </c>
      <c r="B3136" s="87" t="s">
        <v>3288</v>
      </c>
      <c r="C3136" s="87" t="s">
        <v>146</v>
      </c>
      <c r="D3136" s="88">
        <v>46.74</v>
      </c>
    </row>
    <row r="3137" spans="1:4" x14ac:dyDescent="0.2">
      <c r="A3137" s="86">
        <v>2003951</v>
      </c>
      <c r="B3137" s="87" t="s">
        <v>3289</v>
      </c>
      <c r="C3137" s="87" t="s">
        <v>146</v>
      </c>
      <c r="D3137" s="88">
        <v>27.19</v>
      </c>
    </row>
    <row r="3138" spans="1:4" x14ac:dyDescent="0.2">
      <c r="A3138" s="86">
        <v>2003952</v>
      </c>
      <c r="B3138" s="87" t="s">
        <v>3290</v>
      </c>
      <c r="C3138" s="87" t="s">
        <v>146</v>
      </c>
      <c r="D3138" s="88">
        <v>22.2</v>
      </c>
    </row>
    <row r="3139" spans="1:4" x14ac:dyDescent="0.2">
      <c r="A3139" s="86">
        <v>2003383</v>
      </c>
      <c r="B3139" s="87" t="s">
        <v>3291</v>
      </c>
      <c r="C3139" s="87" t="s">
        <v>146</v>
      </c>
      <c r="D3139" s="88">
        <v>87.56</v>
      </c>
    </row>
    <row r="3140" spans="1:4" x14ac:dyDescent="0.2">
      <c r="A3140" s="86">
        <v>2003382</v>
      </c>
      <c r="B3140" s="87" t="s">
        <v>3292</v>
      </c>
      <c r="C3140" s="87" t="s">
        <v>146</v>
      </c>
      <c r="D3140" s="88">
        <v>78.27</v>
      </c>
    </row>
    <row r="3141" spans="1:4" x14ac:dyDescent="0.2">
      <c r="A3141" s="86">
        <v>2003953</v>
      </c>
      <c r="B3141" s="87" t="s">
        <v>3293</v>
      </c>
      <c r="C3141" s="87" t="s">
        <v>146</v>
      </c>
      <c r="D3141" s="88">
        <v>49.54</v>
      </c>
    </row>
    <row r="3142" spans="1:4" x14ac:dyDescent="0.2">
      <c r="A3142" s="86">
        <v>2003954</v>
      </c>
      <c r="B3142" s="87" t="s">
        <v>3294</v>
      </c>
      <c r="C3142" s="87" t="s">
        <v>146</v>
      </c>
      <c r="D3142" s="88">
        <v>40.22</v>
      </c>
    </row>
    <row r="3143" spans="1:4" x14ac:dyDescent="0.2">
      <c r="A3143" s="86">
        <v>2004514</v>
      </c>
      <c r="B3143" s="87" t="s">
        <v>3295</v>
      </c>
      <c r="C3143" s="87" t="s">
        <v>146</v>
      </c>
      <c r="D3143" s="88">
        <v>14.9</v>
      </c>
    </row>
    <row r="3144" spans="1:4" x14ac:dyDescent="0.2">
      <c r="A3144" s="86">
        <v>2004515</v>
      </c>
      <c r="B3144" s="87" t="s">
        <v>3296</v>
      </c>
      <c r="C3144" s="87" t="s">
        <v>146</v>
      </c>
      <c r="D3144" s="88">
        <v>39.450000000000003</v>
      </c>
    </row>
    <row r="3145" spans="1:4" x14ac:dyDescent="0.2">
      <c r="A3145" s="86">
        <v>2005759</v>
      </c>
      <c r="B3145" s="87" t="s">
        <v>3297</v>
      </c>
      <c r="C3145" s="87" t="s">
        <v>146</v>
      </c>
      <c r="D3145" s="88">
        <v>49.64</v>
      </c>
    </row>
    <row r="3146" spans="1:4" x14ac:dyDescent="0.2">
      <c r="A3146" s="86">
        <v>2005764</v>
      </c>
      <c r="B3146" s="87" t="s">
        <v>3298</v>
      </c>
      <c r="C3146" s="87" t="s">
        <v>146</v>
      </c>
      <c r="D3146" s="88">
        <v>63.72</v>
      </c>
    </row>
    <row r="3147" spans="1:4" x14ac:dyDescent="0.2">
      <c r="A3147" s="86">
        <v>2003678</v>
      </c>
      <c r="B3147" s="87" t="s">
        <v>3299</v>
      </c>
      <c r="C3147" s="87" t="s">
        <v>151</v>
      </c>
      <c r="D3147" s="88">
        <v>2008.02</v>
      </c>
    </row>
    <row r="3148" spans="1:4" x14ac:dyDescent="0.2">
      <c r="A3148" s="86">
        <v>2003677</v>
      </c>
      <c r="B3148" s="87" t="s">
        <v>3300</v>
      </c>
      <c r="C3148" s="87" t="s">
        <v>151</v>
      </c>
      <c r="D3148" s="88">
        <v>1783.89</v>
      </c>
    </row>
    <row r="3149" spans="1:4" x14ac:dyDescent="0.2">
      <c r="A3149" s="86">
        <v>2003680</v>
      </c>
      <c r="B3149" s="87" t="s">
        <v>3301</v>
      </c>
      <c r="C3149" s="87" t="s">
        <v>151</v>
      </c>
      <c r="D3149" s="88">
        <v>1976.54</v>
      </c>
    </row>
    <row r="3150" spans="1:4" x14ac:dyDescent="0.2">
      <c r="A3150" s="86">
        <v>2003679</v>
      </c>
      <c r="B3150" s="87" t="s">
        <v>3302</v>
      </c>
      <c r="C3150" s="87" t="s">
        <v>151</v>
      </c>
      <c r="D3150" s="88">
        <v>1761.43</v>
      </c>
    </row>
    <row r="3151" spans="1:4" x14ac:dyDescent="0.2">
      <c r="A3151" s="86">
        <v>2003682</v>
      </c>
      <c r="B3151" s="87" t="s">
        <v>3303</v>
      </c>
      <c r="C3151" s="87" t="s">
        <v>151</v>
      </c>
      <c r="D3151" s="88">
        <v>2273.5</v>
      </c>
    </row>
    <row r="3152" spans="1:4" x14ac:dyDescent="0.2">
      <c r="A3152" s="86">
        <v>2003681</v>
      </c>
      <c r="B3152" s="87" t="s">
        <v>3304</v>
      </c>
      <c r="C3152" s="87" t="s">
        <v>151</v>
      </c>
      <c r="D3152" s="88">
        <v>2005.57</v>
      </c>
    </row>
    <row r="3153" spans="1:4" x14ac:dyDescent="0.2">
      <c r="A3153" s="86">
        <v>2003684</v>
      </c>
      <c r="B3153" s="87" t="s">
        <v>3305</v>
      </c>
      <c r="C3153" s="87" t="s">
        <v>151</v>
      </c>
      <c r="D3153" s="88">
        <v>2723.55</v>
      </c>
    </row>
    <row r="3154" spans="1:4" x14ac:dyDescent="0.2">
      <c r="A3154" s="86">
        <v>2003683</v>
      </c>
      <c r="B3154" s="87" t="s">
        <v>3306</v>
      </c>
      <c r="C3154" s="87" t="s">
        <v>151</v>
      </c>
      <c r="D3154" s="88">
        <v>2404.1</v>
      </c>
    </row>
    <row r="3155" spans="1:4" x14ac:dyDescent="0.2">
      <c r="A3155" s="86">
        <v>2003686</v>
      </c>
      <c r="B3155" s="87" t="s">
        <v>3307</v>
      </c>
      <c r="C3155" s="87" t="s">
        <v>151</v>
      </c>
      <c r="D3155" s="88">
        <v>3210.77</v>
      </c>
    </row>
    <row r="3156" spans="1:4" x14ac:dyDescent="0.2">
      <c r="A3156" s="86">
        <v>2003685</v>
      </c>
      <c r="B3156" s="87" t="s">
        <v>3308</v>
      </c>
      <c r="C3156" s="87" t="s">
        <v>151</v>
      </c>
      <c r="D3156" s="88">
        <v>2838.51</v>
      </c>
    </row>
    <row r="3157" spans="1:4" x14ac:dyDescent="0.2">
      <c r="A3157" s="86">
        <v>2003688</v>
      </c>
      <c r="B3157" s="87" t="s">
        <v>3309</v>
      </c>
      <c r="C3157" s="87" t="s">
        <v>151</v>
      </c>
      <c r="D3157" s="88">
        <v>4001.02</v>
      </c>
    </row>
    <row r="3158" spans="1:4" x14ac:dyDescent="0.2">
      <c r="A3158" s="86">
        <v>2003687</v>
      </c>
      <c r="B3158" s="87" t="s">
        <v>3310</v>
      </c>
      <c r="C3158" s="87" t="s">
        <v>151</v>
      </c>
      <c r="D3158" s="88">
        <v>3550.19</v>
      </c>
    </row>
    <row r="3159" spans="1:4" x14ac:dyDescent="0.2">
      <c r="A3159" s="86">
        <v>2003690</v>
      </c>
      <c r="B3159" s="87" t="s">
        <v>3311</v>
      </c>
      <c r="C3159" s="87" t="s">
        <v>151</v>
      </c>
      <c r="D3159" s="88">
        <v>2326.81</v>
      </c>
    </row>
    <row r="3160" spans="1:4" x14ac:dyDescent="0.2">
      <c r="A3160" s="86">
        <v>2003689</v>
      </c>
      <c r="B3160" s="87" t="s">
        <v>3312</v>
      </c>
      <c r="C3160" s="87" t="s">
        <v>151</v>
      </c>
      <c r="D3160" s="88">
        <v>2065.33</v>
      </c>
    </row>
    <row r="3161" spans="1:4" x14ac:dyDescent="0.2">
      <c r="A3161" s="86">
        <v>2003692</v>
      </c>
      <c r="B3161" s="87" t="s">
        <v>3313</v>
      </c>
      <c r="C3161" s="87" t="s">
        <v>151</v>
      </c>
      <c r="D3161" s="88">
        <v>2299.83</v>
      </c>
    </row>
    <row r="3162" spans="1:4" x14ac:dyDescent="0.2">
      <c r="A3162" s="86">
        <v>2003691</v>
      </c>
      <c r="B3162" s="87" t="s">
        <v>3314</v>
      </c>
      <c r="C3162" s="87" t="s">
        <v>151</v>
      </c>
      <c r="D3162" s="88">
        <v>2046.07</v>
      </c>
    </row>
    <row r="3163" spans="1:4" x14ac:dyDescent="0.2">
      <c r="A3163" s="86">
        <v>2003694</v>
      </c>
      <c r="B3163" s="87" t="s">
        <v>3315</v>
      </c>
      <c r="C3163" s="87" t="s">
        <v>151</v>
      </c>
      <c r="D3163" s="88">
        <v>2618.14</v>
      </c>
    </row>
    <row r="3164" spans="1:4" x14ac:dyDescent="0.2">
      <c r="A3164" s="86">
        <v>2003693</v>
      </c>
      <c r="B3164" s="87" t="s">
        <v>3316</v>
      </c>
      <c r="C3164" s="87" t="s">
        <v>151</v>
      </c>
      <c r="D3164" s="88">
        <v>2306.42</v>
      </c>
    </row>
    <row r="3165" spans="1:4" x14ac:dyDescent="0.2">
      <c r="A3165" s="86">
        <v>2003696</v>
      </c>
      <c r="B3165" s="87" t="s">
        <v>3317</v>
      </c>
      <c r="C3165" s="87" t="s">
        <v>151</v>
      </c>
      <c r="D3165" s="88">
        <v>2948.03</v>
      </c>
    </row>
    <row r="3166" spans="1:4" x14ac:dyDescent="0.2">
      <c r="A3166" s="86">
        <v>2003695</v>
      </c>
      <c r="B3166" s="87" t="s">
        <v>3318</v>
      </c>
      <c r="C3166" s="87" t="s">
        <v>151</v>
      </c>
      <c r="D3166" s="88">
        <v>2582.21</v>
      </c>
    </row>
    <row r="3167" spans="1:4" x14ac:dyDescent="0.2">
      <c r="A3167" s="86">
        <v>2003698</v>
      </c>
      <c r="B3167" s="87" t="s">
        <v>3319</v>
      </c>
      <c r="C3167" s="87" t="s">
        <v>151</v>
      </c>
      <c r="D3167" s="88">
        <v>3593.59</v>
      </c>
    </row>
    <row r="3168" spans="1:4" x14ac:dyDescent="0.2">
      <c r="A3168" s="86">
        <v>2003697</v>
      </c>
      <c r="B3168" s="87" t="s">
        <v>3320</v>
      </c>
      <c r="C3168" s="87" t="s">
        <v>151</v>
      </c>
      <c r="D3168" s="88">
        <v>3172.38</v>
      </c>
    </row>
    <row r="3169" spans="1:4" x14ac:dyDescent="0.2">
      <c r="A3169" s="86">
        <v>2003700</v>
      </c>
      <c r="B3169" s="87" t="s">
        <v>3321</v>
      </c>
      <c r="C3169" s="87" t="s">
        <v>151</v>
      </c>
      <c r="D3169" s="88">
        <v>4422.01</v>
      </c>
    </row>
    <row r="3170" spans="1:4" x14ac:dyDescent="0.2">
      <c r="A3170" s="86">
        <v>2003699</v>
      </c>
      <c r="B3170" s="87" t="s">
        <v>3322</v>
      </c>
      <c r="C3170" s="87" t="s">
        <v>151</v>
      </c>
      <c r="D3170" s="88">
        <v>3917.07</v>
      </c>
    </row>
    <row r="3171" spans="1:4" x14ac:dyDescent="0.2">
      <c r="A3171" s="86">
        <v>2003702</v>
      </c>
      <c r="B3171" s="87" t="s">
        <v>3323</v>
      </c>
      <c r="C3171" s="87" t="s">
        <v>151</v>
      </c>
      <c r="D3171" s="88">
        <v>2663.59</v>
      </c>
    </row>
    <row r="3172" spans="1:4" x14ac:dyDescent="0.2">
      <c r="A3172" s="86">
        <v>2003701</v>
      </c>
      <c r="B3172" s="87" t="s">
        <v>3324</v>
      </c>
      <c r="C3172" s="87" t="s">
        <v>151</v>
      </c>
      <c r="D3172" s="88">
        <v>2359.6</v>
      </c>
    </row>
    <row r="3173" spans="1:4" x14ac:dyDescent="0.2">
      <c r="A3173" s="86">
        <v>2003704</v>
      </c>
      <c r="B3173" s="87" t="s">
        <v>3325</v>
      </c>
      <c r="C3173" s="87" t="s">
        <v>151</v>
      </c>
      <c r="D3173" s="88">
        <v>2636.61</v>
      </c>
    </row>
    <row r="3174" spans="1:4" x14ac:dyDescent="0.2">
      <c r="A3174" s="86">
        <v>2003703</v>
      </c>
      <c r="B3174" s="87" t="s">
        <v>3326</v>
      </c>
      <c r="C3174" s="87" t="s">
        <v>151</v>
      </c>
      <c r="D3174" s="88">
        <v>2340.34</v>
      </c>
    </row>
    <row r="3175" spans="1:4" x14ac:dyDescent="0.2">
      <c r="A3175" s="86">
        <v>2003706</v>
      </c>
      <c r="B3175" s="87" t="s">
        <v>3327</v>
      </c>
      <c r="C3175" s="87" t="s">
        <v>151</v>
      </c>
      <c r="D3175" s="88">
        <v>2980.77</v>
      </c>
    </row>
    <row r="3176" spans="1:4" x14ac:dyDescent="0.2">
      <c r="A3176" s="86">
        <v>2003705</v>
      </c>
      <c r="B3176" s="87" t="s">
        <v>3328</v>
      </c>
      <c r="C3176" s="87" t="s">
        <v>151</v>
      </c>
      <c r="D3176" s="88">
        <v>2620.1</v>
      </c>
    </row>
    <row r="3177" spans="1:4" x14ac:dyDescent="0.2">
      <c r="A3177" s="86">
        <v>2003708</v>
      </c>
      <c r="B3177" s="87" t="s">
        <v>3329</v>
      </c>
      <c r="C3177" s="87" t="s">
        <v>151</v>
      </c>
      <c r="D3177" s="88">
        <v>3462.27</v>
      </c>
    </row>
    <row r="3178" spans="1:4" x14ac:dyDescent="0.2">
      <c r="A3178" s="86">
        <v>2003707</v>
      </c>
      <c r="B3178" s="87" t="s">
        <v>3330</v>
      </c>
      <c r="C3178" s="87" t="s">
        <v>151</v>
      </c>
      <c r="D3178" s="88">
        <v>3044.92</v>
      </c>
    </row>
    <row r="3179" spans="1:4" x14ac:dyDescent="0.2">
      <c r="A3179" s="86">
        <v>2003710</v>
      </c>
      <c r="B3179" s="87" t="s">
        <v>3331</v>
      </c>
      <c r="C3179" s="87" t="s">
        <v>151</v>
      </c>
      <c r="D3179" s="88">
        <v>3994.39</v>
      </c>
    </row>
    <row r="3180" spans="1:4" x14ac:dyDescent="0.2">
      <c r="A3180" s="86">
        <v>2003709</v>
      </c>
      <c r="B3180" s="87" t="s">
        <v>3332</v>
      </c>
      <c r="C3180" s="87" t="s">
        <v>151</v>
      </c>
      <c r="D3180" s="88">
        <v>3519.08</v>
      </c>
    </row>
    <row r="3181" spans="1:4" x14ac:dyDescent="0.2">
      <c r="A3181" s="86">
        <v>2003712</v>
      </c>
      <c r="B3181" s="87" t="s">
        <v>3333</v>
      </c>
      <c r="C3181" s="87" t="s">
        <v>151</v>
      </c>
      <c r="D3181" s="88">
        <v>4860.9799999999996</v>
      </c>
    </row>
    <row r="3182" spans="1:4" x14ac:dyDescent="0.2">
      <c r="A3182" s="86">
        <v>2003711</v>
      </c>
      <c r="B3182" s="87" t="s">
        <v>3334</v>
      </c>
      <c r="C3182" s="87" t="s">
        <v>151</v>
      </c>
      <c r="D3182" s="88">
        <v>4296.8</v>
      </c>
    </row>
    <row r="3183" spans="1:4" x14ac:dyDescent="0.2">
      <c r="A3183" s="86">
        <v>2004505</v>
      </c>
      <c r="B3183" s="87" t="s">
        <v>3335</v>
      </c>
      <c r="C3183" s="87" t="s">
        <v>346</v>
      </c>
      <c r="D3183" s="88">
        <v>18.829999999999998</v>
      </c>
    </row>
    <row r="3184" spans="1:4" x14ac:dyDescent="0.2">
      <c r="A3184" s="86">
        <v>2003353</v>
      </c>
      <c r="B3184" s="87" t="s">
        <v>3336</v>
      </c>
      <c r="C3184" s="87" t="s">
        <v>146</v>
      </c>
      <c r="D3184" s="88">
        <v>78.95</v>
      </c>
    </row>
    <row r="3185" spans="1:4" x14ac:dyDescent="0.2">
      <c r="A3185" s="86">
        <v>2003352</v>
      </c>
      <c r="B3185" s="87" t="s">
        <v>3337</v>
      </c>
      <c r="C3185" s="87" t="s">
        <v>146</v>
      </c>
      <c r="D3185" s="88">
        <v>61.04</v>
      </c>
    </row>
    <row r="3186" spans="1:4" x14ac:dyDescent="0.2">
      <c r="A3186" s="86">
        <v>2003979</v>
      </c>
      <c r="B3186" s="87" t="s">
        <v>3338</v>
      </c>
      <c r="C3186" s="87" t="s">
        <v>146</v>
      </c>
      <c r="D3186" s="88">
        <v>91.51</v>
      </c>
    </row>
    <row r="3187" spans="1:4" x14ac:dyDescent="0.2">
      <c r="A3187" s="86">
        <v>2003980</v>
      </c>
      <c r="B3187" s="87" t="s">
        <v>3339</v>
      </c>
      <c r="C3187" s="87" t="s">
        <v>146</v>
      </c>
      <c r="D3187" s="88">
        <v>73.53</v>
      </c>
    </row>
    <row r="3188" spans="1:4" x14ac:dyDescent="0.2">
      <c r="A3188" s="86">
        <v>2003355</v>
      </c>
      <c r="B3188" s="87" t="s">
        <v>3340</v>
      </c>
      <c r="C3188" s="87" t="s">
        <v>146</v>
      </c>
      <c r="D3188" s="88">
        <v>106.26</v>
      </c>
    </row>
    <row r="3189" spans="1:4" x14ac:dyDescent="0.2">
      <c r="A3189" s="86">
        <v>2003354</v>
      </c>
      <c r="B3189" s="87" t="s">
        <v>3341</v>
      </c>
      <c r="C3189" s="87" t="s">
        <v>146</v>
      </c>
      <c r="D3189" s="88">
        <v>82.14</v>
      </c>
    </row>
    <row r="3190" spans="1:4" x14ac:dyDescent="0.2">
      <c r="A3190" s="86">
        <v>2003981</v>
      </c>
      <c r="B3190" s="87" t="s">
        <v>3342</v>
      </c>
      <c r="C3190" s="87" t="s">
        <v>146</v>
      </c>
      <c r="D3190" s="88">
        <v>123.31</v>
      </c>
    </row>
    <row r="3191" spans="1:4" x14ac:dyDescent="0.2">
      <c r="A3191" s="86">
        <v>2003982</v>
      </c>
      <c r="B3191" s="87" t="s">
        <v>3343</v>
      </c>
      <c r="C3191" s="87" t="s">
        <v>146</v>
      </c>
      <c r="D3191" s="88">
        <v>99.09</v>
      </c>
    </row>
    <row r="3192" spans="1:4" x14ac:dyDescent="0.2">
      <c r="A3192" s="86">
        <v>2003345</v>
      </c>
      <c r="B3192" s="87" t="s">
        <v>3344</v>
      </c>
      <c r="C3192" s="87" t="s">
        <v>146</v>
      </c>
      <c r="D3192" s="88">
        <v>63</v>
      </c>
    </row>
    <row r="3193" spans="1:4" x14ac:dyDescent="0.2">
      <c r="A3193" s="86">
        <v>2003344</v>
      </c>
      <c r="B3193" s="87" t="s">
        <v>3345</v>
      </c>
      <c r="C3193" s="87" t="s">
        <v>146</v>
      </c>
      <c r="D3193" s="88">
        <v>50.77</v>
      </c>
    </row>
    <row r="3194" spans="1:4" x14ac:dyDescent="0.2">
      <c r="A3194" s="86">
        <v>2003973</v>
      </c>
      <c r="B3194" s="87" t="s">
        <v>3346</v>
      </c>
      <c r="C3194" s="87" t="s">
        <v>146</v>
      </c>
      <c r="D3194" s="88">
        <v>71.7</v>
      </c>
    </row>
    <row r="3195" spans="1:4" x14ac:dyDescent="0.2">
      <c r="A3195" s="86">
        <v>2003974</v>
      </c>
      <c r="B3195" s="87" t="s">
        <v>3347</v>
      </c>
      <c r="C3195" s="87" t="s">
        <v>146</v>
      </c>
      <c r="D3195" s="88">
        <v>59.42</v>
      </c>
    </row>
    <row r="3196" spans="1:4" x14ac:dyDescent="0.2">
      <c r="A3196" s="86">
        <v>2003343</v>
      </c>
      <c r="B3196" s="87" t="s">
        <v>3348</v>
      </c>
      <c r="C3196" s="87" t="s">
        <v>146</v>
      </c>
      <c r="D3196" s="88">
        <v>85.98</v>
      </c>
    </row>
    <row r="3197" spans="1:4" x14ac:dyDescent="0.2">
      <c r="A3197" s="86">
        <v>2003342</v>
      </c>
      <c r="B3197" s="87" t="s">
        <v>3349</v>
      </c>
      <c r="C3197" s="87" t="s">
        <v>146</v>
      </c>
      <c r="D3197" s="88">
        <v>68.84</v>
      </c>
    </row>
    <row r="3198" spans="1:4" x14ac:dyDescent="0.2">
      <c r="A3198" s="86">
        <v>2003971</v>
      </c>
      <c r="B3198" s="87" t="s">
        <v>3350</v>
      </c>
      <c r="C3198" s="87" t="s">
        <v>146</v>
      </c>
      <c r="D3198" s="88">
        <v>98.3</v>
      </c>
    </row>
    <row r="3199" spans="1:4" x14ac:dyDescent="0.2">
      <c r="A3199" s="86">
        <v>2003972</v>
      </c>
      <c r="B3199" s="87" t="s">
        <v>3351</v>
      </c>
      <c r="C3199" s="87" t="s">
        <v>146</v>
      </c>
      <c r="D3199" s="88">
        <v>81.08</v>
      </c>
    </row>
    <row r="3200" spans="1:4" x14ac:dyDescent="0.2">
      <c r="A3200" s="86">
        <v>2003347</v>
      </c>
      <c r="B3200" s="87" t="s">
        <v>3352</v>
      </c>
      <c r="C3200" s="87" t="s">
        <v>146</v>
      </c>
      <c r="D3200" s="88">
        <v>14.38</v>
      </c>
    </row>
    <row r="3201" spans="1:4" x14ac:dyDescent="0.2">
      <c r="A3201" s="86">
        <v>2003346</v>
      </c>
      <c r="B3201" s="87" t="s">
        <v>3353</v>
      </c>
      <c r="C3201" s="87" t="s">
        <v>146</v>
      </c>
      <c r="D3201" s="88">
        <v>20</v>
      </c>
    </row>
    <row r="3202" spans="1:4" x14ac:dyDescent="0.2">
      <c r="A3202" s="86">
        <v>2003933</v>
      </c>
      <c r="B3202" s="87" t="s">
        <v>3354</v>
      </c>
      <c r="C3202" s="87" t="s">
        <v>146</v>
      </c>
      <c r="D3202" s="88">
        <v>7.32</v>
      </c>
    </row>
    <row r="3203" spans="1:4" x14ac:dyDescent="0.2">
      <c r="A3203" s="86">
        <v>2003932</v>
      </c>
      <c r="B3203" s="87" t="s">
        <v>3355</v>
      </c>
      <c r="C3203" s="87" t="s">
        <v>146</v>
      </c>
      <c r="D3203" s="88">
        <v>9.41</v>
      </c>
    </row>
    <row r="3204" spans="1:4" x14ac:dyDescent="0.2">
      <c r="A3204" s="86">
        <v>2003349</v>
      </c>
      <c r="B3204" s="87" t="s">
        <v>3356</v>
      </c>
      <c r="C3204" s="87" t="s">
        <v>146</v>
      </c>
      <c r="D3204" s="88">
        <v>60.45</v>
      </c>
    </row>
    <row r="3205" spans="1:4" x14ac:dyDescent="0.2">
      <c r="A3205" s="86">
        <v>2003348</v>
      </c>
      <c r="B3205" s="87" t="s">
        <v>3357</v>
      </c>
      <c r="C3205" s="87" t="s">
        <v>146</v>
      </c>
      <c r="D3205" s="88">
        <v>46.87</v>
      </c>
    </row>
    <row r="3206" spans="1:4" x14ac:dyDescent="0.2">
      <c r="A3206" s="86">
        <v>2003975</v>
      </c>
      <c r="B3206" s="87" t="s">
        <v>3358</v>
      </c>
      <c r="C3206" s="87" t="s">
        <v>146</v>
      </c>
      <c r="D3206" s="88">
        <v>69.39</v>
      </c>
    </row>
    <row r="3207" spans="1:4" x14ac:dyDescent="0.2">
      <c r="A3207" s="86">
        <v>2003976</v>
      </c>
      <c r="B3207" s="87" t="s">
        <v>3359</v>
      </c>
      <c r="C3207" s="87" t="s">
        <v>146</v>
      </c>
      <c r="D3207" s="88">
        <v>55.76</v>
      </c>
    </row>
    <row r="3208" spans="1:4" x14ac:dyDescent="0.2">
      <c r="A3208" s="86">
        <v>2003351</v>
      </c>
      <c r="B3208" s="87" t="s">
        <v>3360</v>
      </c>
      <c r="C3208" s="87" t="s">
        <v>146</v>
      </c>
      <c r="D3208" s="88">
        <v>80.849999999999994</v>
      </c>
    </row>
    <row r="3209" spans="1:4" x14ac:dyDescent="0.2">
      <c r="A3209" s="86">
        <v>2003350</v>
      </c>
      <c r="B3209" s="87" t="s">
        <v>3361</v>
      </c>
      <c r="C3209" s="87" t="s">
        <v>146</v>
      </c>
      <c r="D3209" s="88">
        <v>62.67</v>
      </c>
    </row>
    <row r="3210" spans="1:4" x14ac:dyDescent="0.2">
      <c r="A3210" s="86">
        <v>2003977</v>
      </c>
      <c r="B3210" s="87" t="s">
        <v>3362</v>
      </c>
      <c r="C3210" s="87" t="s">
        <v>146</v>
      </c>
      <c r="D3210" s="88">
        <v>92.96</v>
      </c>
    </row>
    <row r="3211" spans="1:4" x14ac:dyDescent="0.2">
      <c r="A3211" s="86">
        <v>2003978</v>
      </c>
      <c r="B3211" s="87" t="s">
        <v>3363</v>
      </c>
      <c r="C3211" s="87" t="s">
        <v>146</v>
      </c>
      <c r="D3211" s="88">
        <v>74.7</v>
      </c>
    </row>
    <row r="3212" spans="1:4" x14ac:dyDescent="0.2">
      <c r="A3212" s="86">
        <v>2003291</v>
      </c>
      <c r="B3212" s="87" t="s">
        <v>3364</v>
      </c>
      <c r="C3212" s="87" t="s">
        <v>146</v>
      </c>
      <c r="D3212" s="88">
        <v>10.31</v>
      </c>
    </row>
    <row r="3213" spans="1:4" x14ac:dyDescent="0.2">
      <c r="A3213" s="86">
        <v>2003292</v>
      </c>
      <c r="B3213" s="87" t="s">
        <v>3365</v>
      </c>
      <c r="C3213" s="87" t="s">
        <v>146</v>
      </c>
      <c r="D3213" s="88">
        <v>14.43</v>
      </c>
    </row>
    <row r="3214" spans="1:4" x14ac:dyDescent="0.2">
      <c r="A3214" s="86">
        <v>2003293</v>
      </c>
      <c r="B3214" s="87" t="s">
        <v>3366</v>
      </c>
      <c r="C3214" s="87" t="s">
        <v>146</v>
      </c>
      <c r="D3214" s="88">
        <v>19.010000000000002</v>
      </c>
    </row>
    <row r="3215" spans="1:4" x14ac:dyDescent="0.2">
      <c r="A3215" s="86">
        <v>2003294</v>
      </c>
      <c r="B3215" s="87" t="s">
        <v>3367</v>
      </c>
      <c r="C3215" s="87" t="s">
        <v>146</v>
      </c>
      <c r="D3215" s="88">
        <v>28.51</v>
      </c>
    </row>
    <row r="3216" spans="1:4" x14ac:dyDescent="0.2">
      <c r="A3216" s="86">
        <v>2003257</v>
      </c>
      <c r="B3216" s="87" t="s">
        <v>3368</v>
      </c>
      <c r="C3216" s="87" t="s">
        <v>146</v>
      </c>
      <c r="D3216" s="88">
        <v>64.319999999999993</v>
      </c>
    </row>
    <row r="3217" spans="1:4" x14ac:dyDescent="0.2">
      <c r="A3217" s="86">
        <v>2003258</v>
      </c>
      <c r="B3217" s="87" t="s">
        <v>3369</v>
      </c>
      <c r="C3217" s="87" t="s">
        <v>146</v>
      </c>
      <c r="D3217" s="88">
        <v>52.13</v>
      </c>
    </row>
    <row r="3218" spans="1:4" x14ac:dyDescent="0.2">
      <c r="A3218" s="86">
        <v>2003259</v>
      </c>
      <c r="B3218" s="87" t="s">
        <v>3370</v>
      </c>
      <c r="C3218" s="87" t="s">
        <v>146</v>
      </c>
      <c r="D3218" s="88">
        <v>72.540000000000006</v>
      </c>
    </row>
    <row r="3219" spans="1:4" x14ac:dyDescent="0.2">
      <c r="A3219" s="86">
        <v>2003260</v>
      </c>
      <c r="B3219" s="87" t="s">
        <v>3371</v>
      </c>
      <c r="C3219" s="87" t="s">
        <v>146</v>
      </c>
      <c r="D3219" s="88">
        <v>60.3</v>
      </c>
    </row>
    <row r="3220" spans="1:4" x14ac:dyDescent="0.2">
      <c r="A3220" s="86">
        <v>2003281</v>
      </c>
      <c r="B3220" s="87" t="s">
        <v>3372</v>
      </c>
      <c r="C3220" s="87" t="s">
        <v>146</v>
      </c>
      <c r="D3220" s="88">
        <v>64.47</v>
      </c>
    </row>
    <row r="3221" spans="1:4" x14ac:dyDescent="0.2">
      <c r="A3221" s="86">
        <v>2003282</v>
      </c>
      <c r="B3221" s="87" t="s">
        <v>3373</v>
      </c>
      <c r="C3221" s="87" t="s">
        <v>146</v>
      </c>
      <c r="D3221" s="88">
        <v>52</v>
      </c>
    </row>
    <row r="3222" spans="1:4" x14ac:dyDescent="0.2">
      <c r="A3222" s="86">
        <v>2003283</v>
      </c>
      <c r="B3222" s="87" t="s">
        <v>3374</v>
      </c>
      <c r="C3222" s="87" t="s">
        <v>146</v>
      </c>
      <c r="D3222" s="88">
        <v>72.88</v>
      </c>
    </row>
    <row r="3223" spans="1:4" x14ac:dyDescent="0.2">
      <c r="A3223" s="86">
        <v>2003284</v>
      </c>
      <c r="B3223" s="87" t="s">
        <v>3375</v>
      </c>
      <c r="C3223" s="87" t="s">
        <v>146</v>
      </c>
      <c r="D3223" s="88">
        <v>60.36</v>
      </c>
    </row>
    <row r="3224" spans="1:4" x14ac:dyDescent="0.2">
      <c r="A3224" s="86">
        <v>2003327</v>
      </c>
      <c r="B3224" s="87" t="s">
        <v>3376</v>
      </c>
      <c r="C3224" s="87" t="s">
        <v>146</v>
      </c>
      <c r="D3224" s="88">
        <v>90.92</v>
      </c>
    </row>
    <row r="3225" spans="1:4" x14ac:dyDescent="0.2">
      <c r="A3225" s="86">
        <v>2003326</v>
      </c>
      <c r="B3225" s="87" t="s">
        <v>3377</v>
      </c>
      <c r="C3225" s="87" t="s">
        <v>146</v>
      </c>
      <c r="D3225" s="88">
        <v>76.790000000000006</v>
      </c>
    </row>
    <row r="3226" spans="1:4" x14ac:dyDescent="0.2">
      <c r="A3226" s="86">
        <v>2003963</v>
      </c>
      <c r="B3226" s="87" t="s">
        <v>3378</v>
      </c>
      <c r="C3226" s="87" t="s">
        <v>146</v>
      </c>
      <c r="D3226" s="88">
        <v>82.8</v>
      </c>
    </row>
    <row r="3227" spans="1:4" x14ac:dyDescent="0.2">
      <c r="A3227" s="86">
        <v>2003964</v>
      </c>
      <c r="B3227" s="87" t="s">
        <v>3379</v>
      </c>
      <c r="C3227" s="87" t="s">
        <v>146</v>
      </c>
      <c r="D3227" s="88">
        <v>68.62</v>
      </c>
    </row>
    <row r="3228" spans="1:4" x14ac:dyDescent="0.2">
      <c r="A3228" s="86">
        <v>2003319</v>
      </c>
      <c r="B3228" s="87" t="s">
        <v>3380</v>
      </c>
      <c r="C3228" s="87" t="s">
        <v>146</v>
      </c>
      <c r="D3228" s="88">
        <v>78.14</v>
      </c>
    </row>
    <row r="3229" spans="1:4" x14ac:dyDescent="0.2">
      <c r="A3229" s="86">
        <v>2003318</v>
      </c>
      <c r="B3229" s="87" t="s">
        <v>3381</v>
      </c>
      <c r="C3229" s="87" t="s">
        <v>146</v>
      </c>
      <c r="D3229" s="88">
        <v>63.09</v>
      </c>
    </row>
    <row r="3230" spans="1:4" x14ac:dyDescent="0.2">
      <c r="A3230" s="86">
        <v>2003955</v>
      </c>
      <c r="B3230" s="87" t="s">
        <v>3382</v>
      </c>
      <c r="C3230" s="87" t="s">
        <v>146</v>
      </c>
      <c r="D3230" s="88">
        <v>88.31</v>
      </c>
    </row>
    <row r="3231" spans="1:4" x14ac:dyDescent="0.2">
      <c r="A3231" s="86">
        <v>2003956</v>
      </c>
      <c r="B3231" s="87" t="s">
        <v>3383</v>
      </c>
      <c r="C3231" s="87" t="s">
        <v>146</v>
      </c>
      <c r="D3231" s="88">
        <v>73.209999999999994</v>
      </c>
    </row>
    <row r="3232" spans="1:4" x14ac:dyDescent="0.2">
      <c r="A3232" s="86">
        <v>2003277</v>
      </c>
      <c r="B3232" s="87" t="s">
        <v>3384</v>
      </c>
      <c r="C3232" s="87" t="s">
        <v>146</v>
      </c>
      <c r="D3232" s="88">
        <v>80.430000000000007</v>
      </c>
    </row>
    <row r="3233" spans="1:4" x14ac:dyDescent="0.2">
      <c r="A3233" s="86">
        <v>2003278</v>
      </c>
      <c r="B3233" s="87" t="s">
        <v>3385</v>
      </c>
      <c r="C3233" s="87" t="s">
        <v>146</v>
      </c>
      <c r="D3233" s="88">
        <v>64.959999999999994</v>
      </c>
    </row>
    <row r="3234" spans="1:4" x14ac:dyDescent="0.2">
      <c r="A3234" s="86">
        <v>2003279</v>
      </c>
      <c r="B3234" s="87" t="s">
        <v>3386</v>
      </c>
      <c r="C3234" s="87" t="s">
        <v>146</v>
      </c>
      <c r="D3234" s="88">
        <v>90.9</v>
      </c>
    </row>
    <row r="3235" spans="1:4" x14ac:dyDescent="0.2">
      <c r="A3235" s="86">
        <v>2003280</v>
      </c>
      <c r="B3235" s="87" t="s">
        <v>3387</v>
      </c>
      <c r="C3235" s="87" t="s">
        <v>146</v>
      </c>
      <c r="D3235" s="88">
        <v>75.37</v>
      </c>
    </row>
    <row r="3236" spans="1:4" x14ac:dyDescent="0.2">
      <c r="A3236" s="86">
        <v>2003253</v>
      </c>
      <c r="B3236" s="87" t="s">
        <v>3388</v>
      </c>
      <c r="C3236" s="87" t="s">
        <v>146</v>
      </c>
      <c r="D3236" s="88">
        <v>91.97</v>
      </c>
    </row>
    <row r="3237" spans="1:4" x14ac:dyDescent="0.2">
      <c r="A3237" s="86">
        <v>2003254</v>
      </c>
      <c r="B3237" s="87" t="s">
        <v>3389</v>
      </c>
      <c r="C3237" s="87" t="s">
        <v>146</v>
      </c>
      <c r="D3237" s="88">
        <v>74.08</v>
      </c>
    </row>
    <row r="3238" spans="1:4" x14ac:dyDescent="0.2">
      <c r="A3238" s="86">
        <v>2003255</v>
      </c>
      <c r="B3238" s="87" t="s">
        <v>3390</v>
      </c>
      <c r="C3238" s="87" t="s">
        <v>146</v>
      </c>
      <c r="D3238" s="88">
        <v>104.09</v>
      </c>
    </row>
    <row r="3239" spans="1:4" x14ac:dyDescent="0.2">
      <c r="A3239" s="86">
        <v>2003256</v>
      </c>
      <c r="B3239" s="87" t="s">
        <v>3391</v>
      </c>
      <c r="C3239" s="87" t="s">
        <v>146</v>
      </c>
      <c r="D3239" s="88">
        <v>86.13</v>
      </c>
    </row>
    <row r="3240" spans="1:4" x14ac:dyDescent="0.2">
      <c r="A3240" s="86">
        <v>2003273</v>
      </c>
      <c r="B3240" s="87" t="s">
        <v>3392</v>
      </c>
      <c r="C3240" s="87" t="s">
        <v>146</v>
      </c>
      <c r="D3240" s="88">
        <v>94.42</v>
      </c>
    </row>
    <row r="3241" spans="1:4" x14ac:dyDescent="0.2">
      <c r="A3241" s="86">
        <v>2003274</v>
      </c>
      <c r="B3241" s="87" t="s">
        <v>3393</v>
      </c>
      <c r="C3241" s="87" t="s">
        <v>146</v>
      </c>
      <c r="D3241" s="88">
        <v>76.06</v>
      </c>
    </row>
    <row r="3242" spans="1:4" x14ac:dyDescent="0.2">
      <c r="A3242" s="86">
        <v>2003275</v>
      </c>
      <c r="B3242" s="87" t="s">
        <v>3394</v>
      </c>
      <c r="C3242" s="87" t="s">
        <v>146</v>
      </c>
      <c r="D3242" s="88">
        <v>106.87</v>
      </c>
    </row>
    <row r="3243" spans="1:4" x14ac:dyDescent="0.2">
      <c r="A3243" s="86">
        <v>2003276</v>
      </c>
      <c r="B3243" s="87" t="s">
        <v>3395</v>
      </c>
      <c r="C3243" s="87" t="s">
        <v>146</v>
      </c>
      <c r="D3243" s="88">
        <v>88.44</v>
      </c>
    </row>
    <row r="3244" spans="1:4" x14ac:dyDescent="0.2">
      <c r="A3244" s="86">
        <v>2003269</v>
      </c>
      <c r="B3244" s="87" t="s">
        <v>3396</v>
      </c>
      <c r="C3244" s="87" t="s">
        <v>146</v>
      </c>
      <c r="D3244" s="88">
        <v>61.14</v>
      </c>
    </row>
    <row r="3245" spans="1:4" x14ac:dyDescent="0.2">
      <c r="A3245" s="86">
        <v>2003270</v>
      </c>
      <c r="B3245" s="87" t="s">
        <v>3397</v>
      </c>
      <c r="C3245" s="87" t="s">
        <v>146</v>
      </c>
      <c r="D3245" s="88">
        <v>51.76</v>
      </c>
    </row>
    <row r="3246" spans="1:4" x14ac:dyDescent="0.2">
      <c r="A3246" s="86">
        <v>2003271</v>
      </c>
      <c r="B3246" s="87" t="s">
        <v>3398</v>
      </c>
      <c r="C3246" s="87" t="s">
        <v>146</v>
      </c>
      <c r="D3246" s="88">
        <v>56</v>
      </c>
    </row>
    <row r="3247" spans="1:4" x14ac:dyDescent="0.2">
      <c r="A3247" s="86">
        <v>2003272</v>
      </c>
      <c r="B3247" s="87" t="s">
        <v>3399</v>
      </c>
      <c r="C3247" s="87" t="s">
        <v>146</v>
      </c>
      <c r="D3247" s="88">
        <v>46.58</v>
      </c>
    </row>
    <row r="3248" spans="1:4" x14ac:dyDescent="0.2">
      <c r="A3248" s="86">
        <v>2003261</v>
      </c>
      <c r="B3248" s="87" t="s">
        <v>3400</v>
      </c>
      <c r="C3248" s="87" t="s">
        <v>146</v>
      </c>
      <c r="D3248" s="88">
        <v>52.16</v>
      </c>
    </row>
    <row r="3249" spans="1:4" x14ac:dyDescent="0.2">
      <c r="A3249" s="86">
        <v>2003262</v>
      </c>
      <c r="B3249" s="87" t="s">
        <v>3401</v>
      </c>
      <c r="C3249" s="87" t="s">
        <v>146</v>
      </c>
      <c r="D3249" s="88">
        <v>42.33</v>
      </c>
    </row>
    <row r="3250" spans="1:4" x14ac:dyDescent="0.2">
      <c r="A3250" s="86">
        <v>2003263</v>
      </c>
      <c r="B3250" s="87" t="s">
        <v>3402</v>
      </c>
      <c r="C3250" s="87" t="s">
        <v>146</v>
      </c>
      <c r="D3250" s="88">
        <v>58.76</v>
      </c>
    </row>
    <row r="3251" spans="1:4" x14ac:dyDescent="0.2">
      <c r="A3251" s="86">
        <v>2003264</v>
      </c>
      <c r="B3251" s="87" t="s">
        <v>3403</v>
      </c>
      <c r="C3251" s="87" t="s">
        <v>146</v>
      </c>
      <c r="D3251" s="88">
        <v>48.89</v>
      </c>
    </row>
    <row r="3252" spans="1:4" x14ac:dyDescent="0.2">
      <c r="A3252" s="86">
        <v>2003285</v>
      </c>
      <c r="B3252" s="87" t="s">
        <v>3404</v>
      </c>
      <c r="C3252" s="87" t="s">
        <v>146</v>
      </c>
      <c r="D3252" s="88">
        <v>53.86</v>
      </c>
    </row>
    <row r="3253" spans="1:4" x14ac:dyDescent="0.2">
      <c r="A3253" s="86">
        <v>2003286</v>
      </c>
      <c r="B3253" s="87" t="s">
        <v>3405</v>
      </c>
      <c r="C3253" s="87" t="s">
        <v>146</v>
      </c>
      <c r="D3253" s="88">
        <v>43.73</v>
      </c>
    </row>
    <row r="3254" spans="1:4" x14ac:dyDescent="0.2">
      <c r="A3254" s="86">
        <v>2003287</v>
      </c>
      <c r="B3254" s="87" t="s">
        <v>3406</v>
      </c>
      <c r="C3254" s="87" t="s">
        <v>146</v>
      </c>
      <c r="D3254" s="88">
        <v>60.66</v>
      </c>
    </row>
    <row r="3255" spans="1:4" x14ac:dyDescent="0.2">
      <c r="A3255" s="86">
        <v>2003288</v>
      </c>
      <c r="B3255" s="87" t="s">
        <v>3407</v>
      </c>
      <c r="C3255" s="87" t="s">
        <v>146</v>
      </c>
      <c r="D3255" s="88">
        <v>50.5</v>
      </c>
    </row>
    <row r="3256" spans="1:4" x14ac:dyDescent="0.2">
      <c r="A3256" s="86">
        <v>2003265</v>
      </c>
      <c r="B3256" s="87" t="s">
        <v>3408</v>
      </c>
      <c r="C3256" s="87" t="s">
        <v>146</v>
      </c>
      <c r="D3256" s="88">
        <v>75.099999999999994</v>
      </c>
    </row>
    <row r="3257" spans="1:4" x14ac:dyDescent="0.2">
      <c r="A3257" s="86">
        <v>2003266</v>
      </c>
      <c r="B3257" s="87" t="s">
        <v>3409</v>
      </c>
      <c r="C3257" s="87" t="s">
        <v>146</v>
      </c>
      <c r="D3257" s="88">
        <v>63.59</v>
      </c>
    </row>
    <row r="3258" spans="1:4" x14ac:dyDescent="0.2">
      <c r="A3258" s="86">
        <v>2003267</v>
      </c>
      <c r="B3258" s="87" t="s">
        <v>3410</v>
      </c>
      <c r="C3258" s="87" t="s">
        <v>146</v>
      </c>
      <c r="D3258" s="88">
        <v>68.349999999999994</v>
      </c>
    </row>
    <row r="3259" spans="1:4" x14ac:dyDescent="0.2">
      <c r="A3259" s="86">
        <v>2003268</v>
      </c>
      <c r="B3259" s="87" t="s">
        <v>3411</v>
      </c>
      <c r="C3259" s="87" t="s">
        <v>146</v>
      </c>
      <c r="D3259" s="88">
        <v>56.8</v>
      </c>
    </row>
    <row r="3260" spans="1:4" x14ac:dyDescent="0.2">
      <c r="A3260" s="86">
        <v>2003289</v>
      </c>
      <c r="B3260" s="87" t="s">
        <v>3412</v>
      </c>
      <c r="C3260" s="87" t="s">
        <v>146</v>
      </c>
      <c r="D3260" s="88">
        <v>18.16</v>
      </c>
    </row>
    <row r="3261" spans="1:4" x14ac:dyDescent="0.2">
      <c r="A3261" s="86">
        <v>2003338</v>
      </c>
      <c r="B3261" s="87" t="s">
        <v>3413</v>
      </c>
      <c r="C3261" s="87" t="s">
        <v>146</v>
      </c>
      <c r="D3261" s="88">
        <v>22.8</v>
      </c>
    </row>
    <row r="3262" spans="1:4" x14ac:dyDescent="0.2">
      <c r="A3262" s="86">
        <v>2003290</v>
      </c>
      <c r="B3262" s="87" t="s">
        <v>3414</v>
      </c>
      <c r="C3262" s="87" t="s">
        <v>146</v>
      </c>
      <c r="D3262" s="88">
        <v>15.06</v>
      </c>
    </row>
    <row r="3263" spans="1:4" x14ac:dyDescent="0.2">
      <c r="A3263" s="86">
        <v>2003300</v>
      </c>
      <c r="B3263" s="87" t="s">
        <v>3415</v>
      </c>
      <c r="C3263" s="87" t="s">
        <v>146</v>
      </c>
      <c r="D3263" s="88">
        <v>7.95</v>
      </c>
    </row>
    <row r="3264" spans="1:4" x14ac:dyDescent="0.2">
      <c r="A3264" s="86">
        <v>2003299</v>
      </c>
      <c r="B3264" s="87" t="s">
        <v>3416</v>
      </c>
      <c r="C3264" s="87" t="s">
        <v>146</v>
      </c>
      <c r="D3264" s="88">
        <v>10.029999999999999</v>
      </c>
    </row>
    <row r="3265" spans="1:4" x14ac:dyDescent="0.2">
      <c r="A3265" s="86">
        <v>2003301</v>
      </c>
      <c r="B3265" s="87" t="s">
        <v>3417</v>
      </c>
      <c r="C3265" s="87" t="s">
        <v>146</v>
      </c>
      <c r="D3265" s="88">
        <v>6.96</v>
      </c>
    </row>
    <row r="3266" spans="1:4" x14ac:dyDescent="0.2">
      <c r="A3266" s="86">
        <v>2004513</v>
      </c>
      <c r="B3266" s="87" t="s">
        <v>3418</v>
      </c>
      <c r="C3266" s="87" t="s">
        <v>146</v>
      </c>
      <c r="D3266" s="88">
        <v>0.12</v>
      </c>
    </row>
    <row r="3267" spans="1:4" x14ac:dyDescent="0.2">
      <c r="A3267" s="86">
        <v>2003357</v>
      </c>
      <c r="B3267" s="87" t="s">
        <v>3419</v>
      </c>
      <c r="C3267" s="87" t="s">
        <v>146</v>
      </c>
      <c r="D3267" s="88">
        <v>204.48</v>
      </c>
    </row>
    <row r="3268" spans="1:4" x14ac:dyDescent="0.2">
      <c r="A3268" s="86">
        <v>2003356</v>
      </c>
      <c r="B3268" s="87" t="s">
        <v>3420</v>
      </c>
      <c r="C3268" s="87" t="s">
        <v>146</v>
      </c>
      <c r="D3268" s="88">
        <v>161.58000000000001</v>
      </c>
    </row>
    <row r="3269" spans="1:4" x14ac:dyDescent="0.2">
      <c r="A3269" s="86">
        <v>2003359</v>
      </c>
      <c r="B3269" s="87" t="s">
        <v>3421</v>
      </c>
      <c r="C3269" s="87" t="s">
        <v>146</v>
      </c>
      <c r="D3269" s="88">
        <v>250.02</v>
      </c>
    </row>
    <row r="3270" spans="1:4" x14ac:dyDescent="0.2">
      <c r="A3270" s="86">
        <v>2003358</v>
      </c>
      <c r="B3270" s="87" t="s">
        <v>3422</v>
      </c>
      <c r="C3270" s="87" t="s">
        <v>146</v>
      </c>
      <c r="D3270" s="88">
        <v>197.25</v>
      </c>
    </row>
    <row r="3271" spans="1:4" x14ac:dyDescent="0.2">
      <c r="A3271" s="86">
        <v>2003361</v>
      </c>
      <c r="B3271" s="87" t="s">
        <v>3423</v>
      </c>
      <c r="C3271" s="87" t="s">
        <v>146</v>
      </c>
      <c r="D3271" s="88">
        <v>492.27</v>
      </c>
    </row>
    <row r="3272" spans="1:4" x14ac:dyDescent="0.2">
      <c r="A3272" s="86">
        <v>2003360</v>
      </c>
      <c r="B3272" s="87" t="s">
        <v>3424</v>
      </c>
      <c r="C3272" s="87" t="s">
        <v>146</v>
      </c>
      <c r="D3272" s="88">
        <v>450.15</v>
      </c>
    </row>
    <row r="3273" spans="1:4" x14ac:dyDescent="0.2">
      <c r="A3273" s="86">
        <v>2003363</v>
      </c>
      <c r="B3273" s="87" t="s">
        <v>3425</v>
      </c>
      <c r="C3273" s="87" t="s">
        <v>146</v>
      </c>
      <c r="D3273" s="88">
        <v>423.81</v>
      </c>
    </row>
    <row r="3274" spans="1:4" x14ac:dyDescent="0.2">
      <c r="A3274" s="86">
        <v>2003362</v>
      </c>
      <c r="B3274" s="87" t="s">
        <v>3426</v>
      </c>
      <c r="C3274" s="87" t="s">
        <v>146</v>
      </c>
      <c r="D3274" s="88">
        <v>385.48</v>
      </c>
    </row>
    <row r="3275" spans="1:4" x14ac:dyDescent="0.2">
      <c r="A3275" s="86">
        <v>2003365</v>
      </c>
      <c r="B3275" s="87" t="s">
        <v>3427</v>
      </c>
      <c r="C3275" s="87" t="s">
        <v>146</v>
      </c>
      <c r="D3275" s="88">
        <v>378.13</v>
      </c>
    </row>
    <row r="3276" spans="1:4" x14ac:dyDescent="0.2">
      <c r="A3276" s="86">
        <v>2003364</v>
      </c>
      <c r="B3276" s="87" t="s">
        <v>3428</v>
      </c>
      <c r="C3276" s="87" t="s">
        <v>146</v>
      </c>
      <c r="D3276" s="88">
        <v>342.33</v>
      </c>
    </row>
    <row r="3277" spans="1:4" x14ac:dyDescent="0.2">
      <c r="A3277" s="86">
        <v>2003367</v>
      </c>
      <c r="B3277" s="87" t="s">
        <v>3429</v>
      </c>
      <c r="C3277" s="87" t="s">
        <v>146</v>
      </c>
      <c r="D3277" s="88">
        <v>355.23</v>
      </c>
    </row>
    <row r="3278" spans="1:4" x14ac:dyDescent="0.2">
      <c r="A3278" s="86">
        <v>2003366</v>
      </c>
      <c r="B3278" s="87" t="s">
        <v>3430</v>
      </c>
      <c r="C3278" s="87" t="s">
        <v>146</v>
      </c>
      <c r="D3278" s="88">
        <v>320.7</v>
      </c>
    </row>
    <row r="3279" spans="1:4" x14ac:dyDescent="0.2">
      <c r="A3279" s="86">
        <v>2003869</v>
      </c>
      <c r="B3279" s="87" t="s">
        <v>3431</v>
      </c>
      <c r="C3279" s="87" t="s">
        <v>146</v>
      </c>
      <c r="D3279" s="88">
        <v>220.95</v>
      </c>
    </row>
    <row r="3280" spans="1:4" x14ac:dyDescent="0.2">
      <c r="A3280" s="86">
        <v>2003822</v>
      </c>
      <c r="B3280" s="87" t="s">
        <v>3432</v>
      </c>
      <c r="C3280" s="87" t="s">
        <v>146</v>
      </c>
      <c r="D3280" s="88">
        <v>267.89</v>
      </c>
    </row>
    <row r="3281" spans="1:4" x14ac:dyDescent="0.2">
      <c r="A3281" s="86">
        <v>2003826</v>
      </c>
      <c r="B3281" s="87" t="s">
        <v>3433</v>
      </c>
      <c r="C3281" s="87" t="s">
        <v>146</v>
      </c>
      <c r="D3281" s="88">
        <v>468.39</v>
      </c>
    </row>
    <row r="3282" spans="1:4" x14ac:dyDescent="0.2">
      <c r="A3282" s="86">
        <v>2003830</v>
      </c>
      <c r="B3282" s="87" t="s">
        <v>3434</v>
      </c>
      <c r="C3282" s="87" t="s">
        <v>146</v>
      </c>
      <c r="D3282" s="88">
        <v>637.07000000000005</v>
      </c>
    </row>
    <row r="3283" spans="1:4" x14ac:dyDescent="0.2">
      <c r="A3283" s="86">
        <v>2003834</v>
      </c>
      <c r="B3283" s="87" t="s">
        <v>3435</v>
      </c>
      <c r="C3283" s="87" t="s">
        <v>146</v>
      </c>
      <c r="D3283" s="88">
        <v>949</v>
      </c>
    </row>
    <row r="3284" spans="1:4" x14ac:dyDescent="0.2">
      <c r="A3284" s="86">
        <v>2003838</v>
      </c>
      <c r="B3284" s="87" t="s">
        <v>3436</v>
      </c>
      <c r="C3284" s="87" t="s">
        <v>146</v>
      </c>
      <c r="D3284" s="88">
        <v>1249.75</v>
      </c>
    </row>
    <row r="3285" spans="1:4" x14ac:dyDescent="0.2">
      <c r="A3285" s="86">
        <v>2003768</v>
      </c>
      <c r="B3285" s="87" t="s">
        <v>3437</v>
      </c>
      <c r="C3285" s="87" t="s">
        <v>146</v>
      </c>
      <c r="D3285" s="88">
        <v>172.43</v>
      </c>
    </row>
    <row r="3286" spans="1:4" x14ac:dyDescent="0.2">
      <c r="A3286" s="86">
        <v>2003873</v>
      </c>
      <c r="B3286" s="87" t="s">
        <v>3438</v>
      </c>
      <c r="C3286" s="87" t="s">
        <v>146</v>
      </c>
      <c r="D3286" s="88">
        <v>154.53</v>
      </c>
    </row>
    <row r="3287" spans="1:4" x14ac:dyDescent="0.2">
      <c r="A3287" s="86">
        <v>2003772</v>
      </c>
      <c r="B3287" s="87" t="s">
        <v>3439</v>
      </c>
      <c r="C3287" s="87" t="s">
        <v>146</v>
      </c>
      <c r="D3287" s="88">
        <v>252.79</v>
      </c>
    </row>
    <row r="3288" spans="1:4" x14ac:dyDescent="0.2">
      <c r="A3288" s="86">
        <v>2003877</v>
      </c>
      <c r="B3288" s="87" t="s">
        <v>3440</v>
      </c>
      <c r="C3288" s="87" t="s">
        <v>146</v>
      </c>
      <c r="D3288" s="88">
        <v>224.44</v>
      </c>
    </row>
    <row r="3289" spans="1:4" x14ac:dyDescent="0.2">
      <c r="A3289" s="86">
        <v>2003776</v>
      </c>
      <c r="B3289" s="87" t="s">
        <v>3441</v>
      </c>
      <c r="C3289" s="87" t="s">
        <v>146</v>
      </c>
      <c r="D3289" s="88">
        <v>410.22</v>
      </c>
    </row>
    <row r="3290" spans="1:4" x14ac:dyDescent="0.2">
      <c r="A3290" s="86">
        <v>2003881</v>
      </c>
      <c r="B3290" s="87" t="s">
        <v>3442</v>
      </c>
      <c r="C3290" s="87" t="s">
        <v>146</v>
      </c>
      <c r="D3290" s="88">
        <v>371.38</v>
      </c>
    </row>
    <row r="3291" spans="1:4" x14ac:dyDescent="0.2">
      <c r="A3291" s="86">
        <v>2003780</v>
      </c>
      <c r="B3291" s="87" t="s">
        <v>3443</v>
      </c>
      <c r="C3291" s="87" t="s">
        <v>146</v>
      </c>
      <c r="D3291" s="88">
        <v>546.28</v>
      </c>
    </row>
    <row r="3292" spans="1:4" x14ac:dyDescent="0.2">
      <c r="A3292" s="86">
        <v>2003885</v>
      </c>
      <c r="B3292" s="87" t="s">
        <v>3444</v>
      </c>
      <c r="C3292" s="87" t="s">
        <v>146</v>
      </c>
      <c r="D3292" s="88">
        <v>489.52</v>
      </c>
    </row>
    <row r="3293" spans="1:4" x14ac:dyDescent="0.2">
      <c r="A3293" s="86">
        <v>2003784</v>
      </c>
      <c r="B3293" s="87" t="s">
        <v>3445</v>
      </c>
      <c r="C3293" s="87" t="s">
        <v>146</v>
      </c>
      <c r="D3293" s="88">
        <v>847.31</v>
      </c>
    </row>
    <row r="3294" spans="1:4" x14ac:dyDescent="0.2">
      <c r="A3294" s="86">
        <v>2003889</v>
      </c>
      <c r="B3294" s="87" t="s">
        <v>3446</v>
      </c>
      <c r="C3294" s="87" t="s">
        <v>146</v>
      </c>
      <c r="D3294" s="88">
        <v>758.45</v>
      </c>
    </row>
    <row r="3295" spans="1:4" x14ac:dyDescent="0.2">
      <c r="A3295" s="86">
        <v>2003870</v>
      </c>
      <c r="B3295" s="87" t="s">
        <v>3447</v>
      </c>
      <c r="C3295" s="87" t="s">
        <v>146</v>
      </c>
      <c r="D3295" s="88">
        <v>247.66</v>
      </c>
    </row>
    <row r="3296" spans="1:4" x14ac:dyDescent="0.2">
      <c r="A3296" s="86">
        <v>2003823</v>
      </c>
      <c r="B3296" s="87" t="s">
        <v>3448</v>
      </c>
      <c r="C3296" s="87" t="s">
        <v>146</v>
      </c>
      <c r="D3296" s="88">
        <v>296.72000000000003</v>
      </c>
    </row>
    <row r="3297" spans="1:4" x14ac:dyDescent="0.2">
      <c r="A3297" s="86">
        <v>2003827</v>
      </c>
      <c r="B3297" s="87" t="s">
        <v>3449</v>
      </c>
      <c r="C3297" s="87" t="s">
        <v>146</v>
      </c>
      <c r="D3297" s="88">
        <v>537.73</v>
      </c>
    </row>
    <row r="3298" spans="1:4" x14ac:dyDescent="0.2">
      <c r="A3298" s="86">
        <v>2003831</v>
      </c>
      <c r="B3298" s="87" t="s">
        <v>3450</v>
      </c>
      <c r="C3298" s="87" t="s">
        <v>146</v>
      </c>
      <c r="D3298" s="88">
        <v>726.32</v>
      </c>
    </row>
    <row r="3299" spans="1:4" x14ac:dyDescent="0.2">
      <c r="A3299" s="86">
        <v>2003835</v>
      </c>
      <c r="B3299" s="87" t="s">
        <v>3451</v>
      </c>
      <c r="C3299" s="87" t="s">
        <v>146</v>
      </c>
      <c r="D3299" s="88">
        <v>1050.43</v>
      </c>
    </row>
    <row r="3300" spans="1:4" x14ac:dyDescent="0.2">
      <c r="A3300" s="86">
        <v>2003839</v>
      </c>
      <c r="B3300" s="87" t="s">
        <v>3452</v>
      </c>
      <c r="C3300" s="87" t="s">
        <v>146</v>
      </c>
      <c r="D3300" s="88">
        <v>1441.11</v>
      </c>
    </row>
    <row r="3301" spans="1:4" x14ac:dyDescent="0.2">
      <c r="A3301" s="86">
        <v>2003769</v>
      </c>
      <c r="B3301" s="87" t="s">
        <v>3453</v>
      </c>
      <c r="C3301" s="87" t="s">
        <v>146</v>
      </c>
      <c r="D3301" s="88">
        <v>184.9</v>
      </c>
    </row>
    <row r="3302" spans="1:4" x14ac:dyDescent="0.2">
      <c r="A3302" s="86">
        <v>2003874</v>
      </c>
      <c r="B3302" s="87" t="s">
        <v>3454</v>
      </c>
      <c r="C3302" s="87" t="s">
        <v>146</v>
      </c>
      <c r="D3302" s="88">
        <v>167.02</v>
      </c>
    </row>
    <row r="3303" spans="1:4" x14ac:dyDescent="0.2">
      <c r="A3303" s="86">
        <v>2003773</v>
      </c>
      <c r="B3303" s="87" t="s">
        <v>3455</v>
      </c>
      <c r="C3303" s="87" t="s">
        <v>146</v>
      </c>
      <c r="D3303" s="88">
        <v>302.68</v>
      </c>
    </row>
    <row r="3304" spans="1:4" x14ac:dyDescent="0.2">
      <c r="A3304" s="86">
        <v>2003878</v>
      </c>
      <c r="B3304" s="87" t="s">
        <v>3456</v>
      </c>
      <c r="C3304" s="87" t="s">
        <v>146</v>
      </c>
      <c r="D3304" s="88">
        <v>274.39999999999998</v>
      </c>
    </row>
    <row r="3305" spans="1:4" x14ac:dyDescent="0.2">
      <c r="A3305" s="86">
        <v>2003777</v>
      </c>
      <c r="B3305" s="87" t="s">
        <v>3457</v>
      </c>
      <c r="C3305" s="87" t="s">
        <v>146</v>
      </c>
      <c r="D3305" s="88">
        <v>460.12</v>
      </c>
    </row>
    <row r="3306" spans="1:4" x14ac:dyDescent="0.2">
      <c r="A3306" s="86">
        <v>2003882</v>
      </c>
      <c r="B3306" s="87" t="s">
        <v>3458</v>
      </c>
      <c r="C3306" s="87" t="s">
        <v>146</v>
      </c>
      <c r="D3306" s="88">
        <v>421.34</v>
      </c>
    </row>
    <row r="3307" spans="1:4" x14ac:dyDescent="0.2">
      <c r="A3307" s="86">
        <v>2003781</v>
      </c>
      <c r="B3307" s="87" t="s">
        <v>3459</v>
      </c>
      <c r="C3307" s="87" t="s">
        <v>146</v>
      </c>
      <c r="D3307" s="88">
        <v>658.53</v>
      </c>
    </row>
    <row r="3308" spans="1:4" x14ac:dyDescent="0.2">
      <c r="A3308" s="86">
        <v>2003886</v>
      </c>
      <c r="B3308" s="87" t="s">
        <v>3460</v>
      </c>
      <c r="C3308" s="87" t="s">
        <v>146</v>
      </c>
      <c r="D3308" s="88">
        <v>601.91999999999996</v>
      </c>
    </row>
    <row r="3309" spans="1:4" x14ac:dyDescent="0.2">
      <c r="A3309" s="86">
        <v>2003785</v>
      </c>
      <c r="B3309" s="87" t="s">
        <v>3461</v>
      </c>
      <c r="C3309" s="87" t="s">
        <v>146</v>
      </c>
      <c r="D3309" s="88">
        <v>1021.93</v>
      </c>
    </row>
    <row r="3310" spans="1:4" x14ac:dyDescent="0.2">
      <c r="A3310" s="86">
        <v>2003890</v>
      </c>
      <c r="B3310" s="87" t="s">
        <v>3462</v>
      </c>
      <c r="C3310" s="87" t="s">
        <v>146</v>
      </c>
      <c r="D3310" s="88">
        <v>933.3</v>
      </c>
    </row>
    <row r="3311" spans="1:4" x14ac:dyDescent="0.2">
      <c r="A3311" s="86">
        <v>2003871</v>
      </c>
      <c r="B3311" s="87" t="s">
        <v>3463</v>
      </c>
      <c r="C3311" s="87" t="s">
        <v>146</v>
      </c>
      <c r="D3311" s="88">
        <v>306.64999999999998</v>
      </c>
    </row>
    <row r="3312" spans="1:4" x14ac:dyDescent="0.2">
      <c r="A3312" s="86">
        <v>2003824</v>
      </c>
      <c r="B3312" s="87" t="s">
        <v>3464</v>
      </c>
      <c r="C3312" s="87" t="s">
        <v>146</v>
      </c>
      <c r="D3312" s="88">
        <v>312.08</v>
      </c>
    </row>
    <row r="3313" spans="1:4" x14ac:dyDescent="0.2">
      <c r="A3313" s="86">
        <v>2003828</v>
      </c>
      <c r="B3313" s="87" t="s">
        <v>3465</v>
      </c>
      <c r="C3313" s="87" t="s">
        <v>146</v>
      </c>
      <c r="D3313" s="88">
        <v>574.54999999999995</v>
      </c>
    </row>
    <row r="3314" spans="1:4" x14ac:dyDescent="0.2">
      <c r="A3314" s="86">
        <v>2003832</v>
      </c>
      <c r="B3314" s="87" t="s">
        <v>3466</v>
      </c>
      <c r="C3314" s="87" t="s">
        <v>146</v>
      </c>
      <c r="D3314" s="88">
        <v>745.31</v>
      </c>
    </row>
    <row r="3315" spans="1:4" x14ac:dyDescent="0.2">
      <c r="A3315" s="86">
        <v>2003836</v>
      </c>
      <c r="B3315" s="87" t="s">
        <v>3467</v>
      </c>
      <c r="C3315" s="87" t="s">
        <v>146</v>
      </c>
      <c r="D3315" s="88">
        <v>1099.33</v>
      </c>
    </row>
    <row r="3316" spans="1:4" x14ac:dyDescent="0.2">
      <c r="A3316" s="86">
        <v>2003840</v>
      </c>
      <c r="B3316" s="87" t="s">
        <v>3468</v>
      </c>
      <c r="C3316" s="87" t="s">
        <v>146</v>
      </c>
      <c r="D3316" s="88">
        <v>1471.88</v>
      </c>
    </row>
    <row r="3317" spans="1:4" x14ac:dyDescent="0.2">
      <c r="A3317" s="86">
        <v>2003770</v>
      </c>
      <c r="B3317" s="87" t="s">
        <v>3469</v>
      </c>
      <c r="C3317" s="87" t="s">
        <v>146</v>
      </c>
      <c r="D3317" s="88">
        <v>247.26</v>
      </c>
    </row>
    <row r="3318" spans="1:4" x14ac:dyDescent="0.2">
      <c r="A3318" s="86">
        <v>2003875</v>
      </c>
      <c r="B3318" s="87" t="s">
        <v>3470</v>
      </c>
      <c r="C3318" s="87" t="s">
        <v>146</v>
      </c>
      <c r="D3318" s="88">
        <v>229.46</v>
      </c>
    </row>
    <row r="3319" spans="1:4" x14ac:dyDescent="0.2">
      <c r="A3319" s="86">
        <v>2003774</v>
      </c>
      <c r="B3319" s="87" t="s">
        <v>3471</v>
      </c>
      <c r="C3319" s="87" t="s">
        <v>146</v>
      </c>
      <c r="D3319" s="88">
        <v>402.18</v>
      </c>
    </row>
    <row r="3320" spans="1:4" x14ac:dyDescent="0.2">
      <c r="A3320" s="86">
        <v>2003879</v>
      </c>
      <c r="B3320" s="87" t="s">
        <v>3472</v>
      </c>
      <c r="C3320" s="87" t="s">
        <v>146</v>
      </c>
      <c r="D3320" s="88">
        <v>370.54</v>
      </c>
    </row>
    <row r="3321" spans="1:4" x14ac:dyDescent="0.2">
      <c r="A3321" s="86">
        <v>2003778</v>
      </c>
      <c r="B3321" s="87" t="s">
        <v>3473</v>
      </c>
      <c r="C3321" s="87" t="s">
        <v>146</v>
      </c>
      <c r="D3321" s="88">
        <v>560.37</v>
      </c>
    </row>
    <row r="3322" spans="1:4" x14ac:dyDescent="0.2">
      <c r="A3322" s="86">
        <v>2003883</v>
      </c>
      <c r="B3322" s="87" t="s">
        <v>3474</v>
      </c>
      <c r="C3322" s="87" t="s">
        <v>146</v>
      </c>
      <c r="D3322" s="88">
        <v>510.87</v>
      </c>
    </row>
    <row r="3323" spans="1:4" x14ac:dyDescent="0.2">
      <c r="A3323" s="86">
        <v>2003782</v>
      </c>
      <c r="B3323" s="87" t="s">
        <v>3475</v>
      </c>
      <c r="C3323" s="87" t="s">
        <v>146</v>
      </c>
      <c r="D3323" s="88">
        <v>838.17</v>
      </c>
    </row>
    <row r="3324" spans="1:4" x14ac:dyDescent="0.2">
      <c r="A3324" s="86">
        <v>2003887</v>
      </c>
      <c r="B3324" s="87" t="s">
        <v>3476</v>
      </c>
      <c r="C3324" s="87" t="s">
        <v>146</v>
      </c>
      <c r="D3324" s="88">
        <v>762.51</v>
      </c>
    </row>
    <row r="3325" spans="1:4" x14ac:dyDescent="0.2">
      <c r="A3325" s="86">
        <v>2003786</v>
      </c>
      <c r="B3325" s="87" t="s">
        <v>3477</v>
      </c>
      <c r="C3325" s="87" t="s">
        <v>146</v>
      </c>
      <c r="D3325" s="88">
        <v>1311.36</v>
      </c>
    </row>
    <row r="3326" spans="1:4" x14ac:dyDescent="0.2">
      <c r="A3326" s="86">
        <v>2003891</v>
      </c>
      <c r="B3326" s="87" t="s">
        <v>3478</v>
      </c>
      <c r="C3326" s="87" t="s">
        <v>146</v>
      </c>
      <c r="D3326" s="88">
        <v>1193.8699999999999</v>
      </c>
    </row>
    <row r="3327" spans="1:4" x14ac:dyDescent="0.2">
      <c r="A3327" s="86">
        <v>2003872</v>
      </c>
      <c r="B3327" s="87" t="s">
        <v>3479</v>
      </c>
      <c r="C3327" s="87" t="s">
        <v>146</v>
      </c>
      <c r="D3327" s="88">
        <v>352</v>
      </c>
    </row>
    <row r="3328" spans="1:4" x14ac:dyDescent="0.2">
      <c r="A3328" s="86">
        <v>2003825</v>
      </c>
      <c r="B3328" s="87" t="s">
        <v>3480</v>
      </c>
      <c r="C3328" s="87" t="s">
        <v>146</v>
      </c>
      <c r="D3328" s="88">
        <v>466.84</v>
      </c>
    </row>
    <row r="3329" spans="1:4" x14ac:dyDescent="0.2">
      <c r="A3329" s="86">
        <v>2003829</v>
      </c>
      <c r="B3329" s="87" t="s">
        <v>3481</v>
      </c>
      <c r="C3329" s="87" t="s">
        <v>146</v>
      </c>
      <c r="D3329" s="88">
        <v>717.17</v>
      </c>
    </row>
    <row r="3330" spans="1:4" x14ac:dyDescent="0.2">
      <c r="A3330" s="86">
        <v>2003833</v>
      </c>
      <c r="B3330" s="87" t="s">
        <v>3482</v>
      </c>
      <c r="C3330" s="87" t="s">
        <v>146</v>
      </c>
      <c r="D3330" s="88">
        <v>973.32</v>
      </c>
    </row>
    <row r="3331" spans="1:4" x14ac:dyDescent="0.2">
      <c r="A3331" s="86">
        <v>2003837</v>
      </c>
      <c r="B3331" s="87" t="s">
        <v>3483</v>
      </c>
      <c r="C3331" s="87" t="s">
        <v>146</v>
      </c>
      <c r="D3331" s="88">
        <v>1152.03</v>
      </c>
    </row>
    <row r="3332" spans="1:4" x14ac:dyDescent="0.2">
      <c r="A3332" s="86">
        <v>2003841</v>
      </c>
      <c r="B3332" s="87" t="s">
        <v>3484</v>
      </c>
      <c r="C3332" s="87" t="s">
        <v>146</v>
      </c>
      <c r="D3332" s="88">
        <v>1556.65</v>
      </c>
    </row>
    <row r="3333" spans="1:4" x14ac:dyDescent="0.2">
      <c r="A3333" s="86">
        <v>2003771</v>
      </c>
      <c r="B3333" s="87" t="s">
        <v>3485</v>
      </c>
      <c r="C3333" s="87" t="s">
        <v>146</v>
      </c>
      <c r="D3333" s="88">
        <v>296.94</v>
      </c>
    </row>
    <row r="3334" spans="1:4" x14ac:dyDescent="0.2">
      <c r="A3334" s="86">
        <v>2003876</v>
      </c>
      <c r="B3334" s="87" t="s">
        <v>3486</v>
      </c>
      <c r="C3334" s="87" t="s">
        <v>146</v>
      </c>
      <c r="D3334" s="88">
        <v>275.73</v>
      </c>
    </row>
    <row r="3335" spans="1:4" x14ac:dyDescent="0.2">
      <c r="A3335" s="86">
        <v>2003775</v>
      </c>
      <c r="B3335" s="87" t="s">
        <v>3487</v>
      </c>
      <c r="C3335" s="87" t="s">
        <v>146</v>
      </c>
      <c r="D3335" s="88">
        <v>463.18</v>
      </c>
    </row>
    <row r="3336" spans="1:4" x14ac:dyDescent="0.2">
      <c r="A3336" s="86">
        <v>2003880</v>
      </c>
      <c r="B3336" s="87" t="s">
        <v>3488</v>
      </c>
      <c r="C3336" s="87" t="s">
        <v>146</v>
      </c>
      <c r="D3336" s="88">
        <v>424.87</v>
      </c>
    </row>
    <row r="3337" spans="1:4" x14ac:dyDescent="0.2">
      <c r="A3337" s="86">
        <v>2003779</v>
      </c>
      <c r="B3337" s="87" t="s">
        <v>3489</v>
      </c>
      <c r="C3337" s="87" t="s">
        <v>146</v>
      </c>
      <c r="D3337" s="88">
        <v>689.68</v>
      </c>
    </row>
    <row r="3338" spans="1:4" x14ac:dyDescent="0.2">
      <c r="A3338" s="86">
        <v>2003884</v>
      </c>
      <c r="B3338" s="87" t="s">
        <v>3490</v>
      </c>
      <c r="C3338" s="87" t="s">
        <v>146</v>
      </c>
      <c r="D3338" s="88">
        <v>631.91999999999996</v>
      </c>
    </row>
    <row r="3339" spans="1:4" x14ac:dyDescent="0.2">
      <c r="A3339" s="86">
        <v>2003783</v>
      </c>
      <c r="B3339" s="87" t="s">
        <v>3491</v>
      </c>
      <c r="C3339" s="87" t="s">
        <v>146</v>
      </c>
      <c r="D3339" s="88">
        <v>986.75</v>
      </c>
    </row>
    <row r="3340" spans="1:4" x14ac:dyDescent="0.2">
      <c r="A3340" s="86">
        <v>2003888</v>
      </c>
      <c r="B3340" s="87" t="s">
        <v>3492</v>
      </c>
      <c r="C3340" s="87" t="s">
        <v>146</v>
      </c>
      <c r="D3340" s="88">
        <v>900.9</v>
      </c>
    </row>
    <row r="3341" spans="1:4" x14ac:dyDescent="0.2">
      <c r="A3341" s="86">
        <v>2003787</v>
      </c>
      <c r="B3341" s="87" t="s">
        <v>3493</v>
      </c>
      <c r="C3341" s="87" t="s">
        <v>146</v>
      </c>
      <c r="D3341" s="88">
        <v>1538.49</v>
      </c>
    </row>
    <row r="3342" spans="1:4" x14ac:dyDescent="0.2">
      <c r="A3342" s="86">
        <v>2003892</v>
      </c>
      <c r="B3342" s="87" t="s">
        <v>3494</v>
      </c>
      <c r="C3342" s="87" t="s">
        <v>146</v>
      </c>
      <c r="D3342" s="88">
        <v>1416.99</v>
      </c>
    </row>
    <row r="3343" spans="1:4" x14ac:dyDescent="0.2">
      <c r="A3343" s="86">
        <v>2003851</v>
      </c>
      <c r="B3343" s="87" t="s">
        <v>3495</v>
      </c>
      <c r="C3343" s="87" t="s">
        <v>146</v>
      </c>
      <c r="D3343" s="88">
        <v>90.3</v>
      </c>
    </row>
    <row r="3344" spans="1:4" x14ac:dyDescent="0.2">
      <c r="A3344" s="86">
        <v>2003935</v>
      </c>
      <c r="B3344" s="87" t="s">
        <v>3496</v>
      </c>
      <c r="C3344" s="87" t="s">
        <v>146</v>
      </c>
      <c r="D3344" s="88">
        <v>10.11</v>
      </c>
    </row>
    <row r="3345" spans="1:4" x14ac:dyDescent="0.2">
      <c r="A3345" s="86">
        <v>2003934</v>
      </c>
      <c r="B3345" s="87" t="s">
        <v>3497</v>
      </c>
      <c r="C3345" s="87" t="s">
        <v>146</v>
      </c>
      <c r="D3345" s="88">
        <v>14.28</v>
      </c>
    </row>
    <row r="3346" spans="1:4" x14ac:dyDescent="0.2">
      <c r="A3346" s="86">
        <v>2003990</v>
      </c>
      <c r="B3346" s="87" t="s">
        <v>3498</v>
      </c>
      <c r="C3346" s="87" t="s">
        <v>146</v>
      </c>
      <c r="D3346" s="88">
        <v>1328.39</v>
      </c>
    </row>
    <row r="3347" spans="1:4" x14ac:dyDescent="0.2">
      <c r="A3347" s="86">
        <v>2003991</v>
      </c>
      <c r="B3347" s="87" t="s">
        <v>3499</v>
      </c>
      <c r="C3347" s="87" t="s">
        <v>146</v>
      </c>
      <c r="D3347" s="88">
        <v>1318.76</v>
      </c>
    </row>
    <row r="3348" spans="1:4" x14ac:dyDescent="0.2">
      <c r="A3348" s="86">
        <v>2003992</v>
      </c>
      <c r="B3348" s="87" t="s">
        <v>3500</v>
      </c>
      <c r="C3348" s="87" t="s">
        <v>146</v>
      </c>
      <c r="D3348" s="88">
        <v>1766.98</v>
      </c>
    </row>
    <row r="3349" spans="1:4" x14ac:dyDescent="0.2">
      <c r="A3349" s="86">
        <v>2003993</v>
      </c>
      <c r="B3349" s="87" t="s">
        <v>3501</v>
      </c>
      <c r="C3349" s="87" t="s">
        <v>146</v>
      </c>
      <c r="D3349" s="88">
        <v>2061.38</v>
      </c>
    </row>
    <row r="3350" spans="1:4" x14ac:dyDescent="0.2">
      <c r="A3350" s="86">
        <v>2003983</v>
      </c>
      <c r="B3350" s="87" t="s">
        <v>3502</v>
      </c>
      <c r="C3350" s="87" t="s">
        <v>146</v>
      </c>
      <c r="D3350" s="88">
        <v>213.63</v>
      </c>
    </row>
    <row r="3351" spans="1:4" x14ac:dyDescent="0.2">
      <c r="A3351" s="86">
        <v>2003984</v>
      </c>
      <c r="B3351" s="87" t="s">
        <v>3503</v>
      </c>
      <c r="C3351" s="87" t="s">
        <v>146</v>
      </c>
      <c r="D3351" s="88">
        <v>251.04</v>
      </c>
    </row>
    <row r="3352" spans="1:4" x14ac:dyDescent="0.2">
      <c r="A3352" s="86">
        <v>2003985</v>
      </c>
      <c r="B3352" s="87" t="s">
        <v>3504</v>
      </c>
      <c r="C3352" s="87" t="s">
        <v>146</v>
      </c>
      <c r="D3352" s="88">
        <v>344.83</v>
      </c>
    </row>
    <row r="3353" spans="1:4" x14ac:dyDescent="0.2">
      <c r="A3353" s="86">
        <v>2003986</v>
      </c>
      <c r="B3353" s="87" t="s">
        <v>3505</v>
      </c>
      <c r="C3353" s="87" t="s">
        <v>146</v>
      </c>
      <c r="D3353" s="88">
        <v>509.42</v>
      </c>
    </row>
    <row r="3354" spans="1:4" x14ac:dyDescent="0.2">
      <c r="A3354" s="86">
        <v>2003987</v>
      </c>
      <c r="B3354" s="87" t="s">
        <v>3506</v>
      </c>
      <c r="C3354" s="87" t="s">
        <v>146</v>
      </c>
      <c r="D3354" s="88">
        <v>670.41</v>
      </c>
    </row>
    <row r="3355" spans="1:4" x14ac:dyDescent="0.2">
      <c r="A3355" s="86">
        <v>2003988</v>
      </c>
      <c r="B3355" s="87" t="s">
        <v>3507</v>
      </c>
      <c r="C3355" s="87" t="s">
        <v>146</v>
      </c>
      <c r="D3355" s="88">
        <v>745.39</v>
      </c>
    </row>
    <row r="3356" spans="1:4" x14ac:dyDescent="0.2">
      <c r="A3356" s="86">
        <v>2003989</v>
      </c>
      <c r="B3356" s="87" t="s">
        <v>3508</v>
      </c>
      <c r="C3356" s="87" t="s">
        <v>146</v>
      </c>
      <c r="D3356" s="88">
        <v>1057.82</v>
      </c>
    </row>
    <row r="3357" spans="1:4" x14ac:dyDescent="0.2">
      <c r="A3357" s="86">
        <v>2003298</v>
      </c>
      <c r="B3357" s="87" t="s">
        <v>3509</v>
      </c>
      <c r="C3357" s="87" t="s">
        <v>146</v>
      </c>
      <c r="D3357" s="88">
        <v>12.76</v>
      </c>
    </row>
    <row r="3358" spans="1:4" x14ac:dyDescent="0.2">
      <c r="A3358" s="86">
        <v>2003297</v>
      </c>
      <c r="B3358" s="87" t="s">
        <v>3510</v>
      </c>
      <c r="C3358" s="87" t="s">
        <v>146</v>
      </c>
      <c r="D3358" s="88">
        <v>15.71</v>
      </c>
    </row>
    <row r="3359" spans="1:4" x14ac:dyDescent="0.2">
      <c r="A3359" s="86">
        <v>2003315</v>
      </c>
      <c r="B3359" s="87" t="s">
        <v>3511</v>
      </c>
      <c r="C3359" s="87" t="s">
        <v>146</v>
      </c>
      <c r="D3359" s="88">
        <v>104.38</v>
      </c>
    </row>
    <row r="3360" spans="1:4" x14ac:dyDescent="0.2">
      <c r="A3360" s="86">
        <v>2003314</v>
      </c>
      <c r="B3360" s="87" t="s">
        <v>3512</v>
      </c>
      <c r="C3360" s="87" t="s">
        <v>146</v>
      </c>
      <c r="D3360" s="88">
        <v>87.95</v>
      </c>
    </row>
    <row r="3361" spans="1:4" x14ac:dyDescent="0.2">
      <c r="A3361" s="86">
        <v>2003313</v>
      </c>
      <c r="B3361" s="87" t="s">
        <v>3513</v>
      </c>
      <c r="C3361" s="87" t="s">
        <v>146</v>
      </c>
      <c r="D3361" s="88">
        <v>129.52000000000001</v>
      </c>
    </row>
    <row r="3362" spans="1:4" x14ac:dyDescent="0.2">
      <c r="A3362" s="86">
        <v>2003312</v>
      </c>
      <c r="B3362" s="87" t="s">
        <v>3514</v>
      </c>
      <c r="C3362" s="87" t="s">
        <v>146</v>
      </c>
      <c r="D3362" s="88">
        <v>108.96</v>
      </c>
    </row>
    <row r="3363" spans="1:4" x14ac:dyDescent="0.2">
      <c r="A3363" s="86">
        <v>2003311</v>
      </c>
      <c r="B3363" s="87" t="s">
        <v>3515</v>
      </c>
      <c r="C3363" s="87" t="s">
        <v>146</v>
      </c>
      <c r="D3363" s="88">
        <v>39.47</v>
      </c>
    </row>
    <row r="3364" spans="1:4" x14ac:dyDescent="0.2">
      <c r="A3364" s="86">
        <v>2003310</v>
      </c>
      <c r="B3364" s="87" t="s">
        <v>3516</v>
      </c>
      <c r="C3364" s="87" t="s">
        <v>146</v>
      </c>
      <c r="D3364" s="88">
        <v>49.8</v>
      </c>
    </row>
    <row r="3365" spans="1:4" x14ac:dyDescent="0.2">
      <c r="A3365" s="86">
        <v>2003296</v>
      </c>
      <c r="B3365" s="87" t="s">
        <v>3517</v>
      </c>
      <c r="C3365" s="87" t="s">
        <v>146</v>
      </c>
      <c r="D3365" s="88">
        <v>12.76</v>
      </c>
    </row>
    <row r="3366" spans="1:4" x14ac:dyDescent="0.2">
      <c r="A3366" s="86">
        <v>2003295</v>
      </c>
      <c r="B3366" s="87" t="s">
        <v>3518</v>
      </c>
      <c r="C3366" s="87" t="s">
        <v>146</v>
      </c>
      <c r="D3366" s="88">
        <v>15.71</v>
      </c>
    </row>
    <row r="3367" spans="1:4" x14ac:dyDescent="0.2">
      <c r="A3367" s="86">
        <v>2003309</v>
      </c>
      <c r="B3367" s="87" t="s">
        <v>3519</v>
      </c>
      <c r="C3367" s="87" t="s">
        <v>146</v>
      </c>
      <c r="D3367" s="88">
        <v>104.38</v>
      </c>
    </row>
    <row r="3368" spans="1:4" x14ac:dyDescent="0.2">
      <c r="A3368" s="86">
        <v>2003308</v>
      </c>
      <c r="B3368" s="87" t="s">
        <v>3520</v>
      </c>
      <c r="C3368" s="87" t="s">
        <v>146</v>
      </c>
      <c r="D3368" s="88">
        <v>87.95</v>
      </c>
    </row>
    <row r="3369" spans="1:4" x14ac:dyDescent="0.2">
      <c r="A3369" s="86">
        <v>2003307</v>
      </c>
      <c r="B3369" s="87" t="s">
        <v>3521</v>
      </c>
      <c r="C3369" s="87" t="s">
        <v>146</v>
      </c>
      <c r="D3369" s="88">
        <v>129.52000000000001</v>
      </c>
    </row>
    <row r="3370" spans="1:4" x14ac:dyDescent="0.2">
      <c r="A3370" s="86">
        <v>2003306</v>
      </c>
      <c r="B3370" s="87" t="s">
        <v>3522</v>
      </c>
      <c r="C3370" s="87" t="s">
        <v>146</v>
      </c>
      <c r="D3370" s="88">
        <v>108.96</v>
      </c>
    </row>
    <row r="3371" spans="1:4" x14ac:dyDescent="0.2">
      <c r="A3371" s="86">
        <v>2003305</v>
      </c>
      <c r="B3371" s="87" t="s">
        <v>3523</v>
      </c>
      <c r="C3371" s="87" t="s">
        <v>146</v>
      </c>
      <c r="D3371" s="88">
        <v>39.47</v>
      </c>
    </row>
    <row r="3372" spans="1:4" x14ac:dyDescent="0.2">
      <c r="A3372" s="86">
        <v>2003304</v>
      </c>
      <c r="B3372" s="87" t="s">
        <v>3524</v>
      </c>
      <c r="C3372" s="87" t="s">
        <v>146</v>
      </c>
      <c r="D3372" s="88">
        <v>49.8</v>
      </c>
    </row>
    <row r="3373" spans="1:4" x14ac:dyDescent="0.2">
      <c r="A3373" s="86">
        <v>2105846</v>
      </c>
      <c r="B3373" s="87" t="s">
        <v>3525</v>
      </c>
      <c r="C3373" s="87" t="s">
        <v>1585</v>
      </c>
      <c r="D3373" s="88">
        <v>491.05</v>
      </c>
    </row>
    <row r="3374" spans="1:4" x14ac:dyDescent="0.2">
      <c r="A3374" s="86">
        <v>2105929</v>
      </c>
      <c r="B3374" s="87" t="s">
        <v>3526</v>
      </c>
      <c r="C3374" s="87" t="s">
        <v>1585</v>
      </c>
      <c r="D3374" s="88">
        <v>557.25</v>
      </c>
    </row>
    <row r="3375" spans="1:4" x14ac:dyDescent="0.2">
      <c r="A3375" s="86">
        <v>2105933</v>
      </c>
      <c r="B3375" s="87" t="s">
        <v>3527</v>
      </c>
      <c r="C3375" s="87" t="s">
        <v>1585</v>
      </c>
      <c r="D3375" s="88">
        <v>623.45000000000005</v>
      </c>
    </row>
    <row r="3376" spans="1:4" x14ac:dyDescent="0.2">
      <c r="A3376" s="86">
        <v>2106293</v>
      </c>
      <c r="B3376" s="87" t="s">
        <v>3528</v>
      </c>
      <c r="C3376" s="87" t="s">
        <v>1585</v>
      </c>
      <c r="D3376" s="88">
        <v>204.1</v>
      </c>
    </row>
    <row r="3377" spans="1:4" x14ac:dyDescent="0.2">
      <c r="A3377" s="86">
        <v>2108165</v>
      </c>
      <c r="B3377" s="87" t="s">
        <v>3529</v>
      </c>
      <c r="C3377" s="87" t="s">
        <v>346</v>
      </c>
      <c r="D3377" s="88">
        <v>29.51</v>
      </c>
    </row>
    <row r="3378" spans="1:4" x14ac:dyDescent="0.2">
      <c r="A3378" s="86">
        <v>2108166</v>
      </c>
      <c r="B3378" s="87" t="s">
        <v>3530</v>
      </c>
      <c r="C3378" s="87" t="s">
        <v>346</v>
      </c>
      <c r="D3378" s="88">
        <v>21.49</v>
      </c>
    </row>
    <row r="3379" spans="1:4" x14ac:dyDescent="0.2">
      <c r="A3379" s="86">
        <v>2108167</v>
      </c>
      <c r="B3379" s="87" t="s">
        <v>3531</v>
      </c>
      <c r="C3379" s="87" t="s">
        <v>346</v>
      </c>
      <c r="D3379" s="88">
        <v>19.62</v>
      </c>
    </row>
    <row r="3380" spans="1:4" x14ac:dyDescent="0.2">
      <c r="A3380" s="86">
        <v>2108168</v>
      </c>
      <c r="B3380" s="87" t="s">
        <v>3532</v>
      </c>
      <c r="C3380" s="87" t="s">
        <v>346</v>
      </c>
      <c r="D3380" s="88">
        <v>19.600000000000001</v>
      </c>
    </row>
    <row r="3381" spans="1:4" x14ac:dyDescent="0.2">
      <c r="A3381" s="86">
        <v>2108169</v>
      </c>
      <c r="B3381" s="87" t="s">
        <v>3533</v>
      </c>
      <c r="C3381" s="87" t="s">
        <v>346</v>
      </c>
      <c r="D3381" s="88">
        <v>48.36</v>
      </c>
    </row>
    <row r="3382" spans="1:4" x14ac:dyDescent="0.2">
      <c r="A3382" s="86">
        <v>2108170</v>
      </c>
      <c r="B3382" s="87" t="s">
        <v>3534</v>
      </c>
      <c r="C3382" s="87" t="s">
        <v>346</v>
      </c>
      <c r="D3382" s="88">
        <v>35.22</v>
      </c>
    </row>
    <row r="3383" spans="1:4" x14ac:dyDescent="0.2">
      <c r="A3383" s="86">
        <v>2108171</v>
      </c>
      <c r="B3383" s="87" t="s">
        <v>3535</v>
      </c>
      <c r="C3383" s="87" t="s">
        <v>346</v>
      </c>
      <c r="D3383" s="88">
        <v>32.520000000000003</v>
      </c>
    </row>
    <row r="3384" spans="1:4" x14ac:dyDescent="0.2">
      <c r="A3384" s="86">
        <v>2108172</v>
      </c>
      <c r="B3384" s="87" t="s">
        <v>3536</v>
      </c>
      <c r="C3384" s="87" t="s">
        <v>346</v>
      </c>
      <c r="D3384" s="88">
        <v>33.22</v>
      </c>
    </row>
    <row r="3385" spans="1:4" x14ac:dyDescent="0.2">
      <c r="A3385" s="86">
        <v>2106292</v>
      </c>
      <c r="B3385" s="87" t="s">
        <v>3537</v>
      </c>
      <c r="C3385" s="87" t="s">
        <v>1585</v>
      </c>
      <c r="D3385" s="88">
        <v>138.44</v>
      </c>
    </row>
    <row r="3386" spans="1:4" x14ac:dyDescent="0.2">
      <c r="A3386" s="86">
        <v>2106291</v>
      </c>
      <c r="B3386" s="87" t="s">
        <v>3538</v>
      </c>
      <c r="C3386" s="87" t="s">
        <v>1585</v>
      </c>
      <c r="D3386" s="88">
        <v>191.68</v>
      </c>
    </row>
    <row r="3387" spans="1:4" x14ac:dyDescent="0.2">
      <c r="A3387" s="86">
        <v>2106235</v>
      </c>
      <c r="B3387" s="87" t="s">
        <v>3539</v>
      </c>
      <c r="C3387" s="87" t="s">
        <v>346</v>
      </c>
      <c r="D3387" s="88">
        <v>3.1</v>
      </c>
    </row>
    <row r="3388" spans="1:4" x14ac:dyDescent="0.2">
      <c r="A3388" s="86">
        <v>2106232</v>
      </c>
      <c r="B3388" s="87" t="s">
        <v>3540</v>
      </c>
      <c r="C3388" s="87" t="s">
        <v>151</v>
      </c>
      <c r="D3388" s="88">
        <v>15.36</v>
      </c>
    </row>
    <row r="3389" spans="1:4" x14ac:dyDescent="0.2">
      <c r="A3389" s="86">
        <v>2106233</v>
      </c>
      <c r="B3389" s="87" t="s">
        <v>3541</v>
      </c>
      <c r="C3389" s="87" t="s">
        <v>151</v>
      </c>
      <c r="D3389" s="88">
        <v>11.05</v>
      </c>
    </row>
    <row r="3390" spans="1:4" x14ac:dyDescent="0.2">
      <c r="A3390" s="86">
        <v>2105605</v>
      </c>
      <c r="B3390" s="87" t="s">
        <v>3542</v>
      </c>
      <c r="C3390" s="87" t="s">
        <v>346</v>
      </c>
      <c r="D3390" s="88">
        <v>53.21</v>
      </c>
    </row>
    <row r="3391" spans="1:4" x14ac:dyDescent="0.2">
      <c r="A3391" s="86">
        <v>2106298</v>
      </c>
      <c r="B3391" s="87" t="s">
        <v>3543</v>
      </c>
      <c r="C3391" s="87" t="s">
        <v>146</v>
      </c>
      <c r="D3391" s="88">
        <v>34.840000000000003</v>
      </c>
    </row>
    <row r="3392" spans="1:4" x14ac:dyDescent="0.2">
      <c r="A3392" s="86">
        <v>2106295</v>
      </c>
      <c r="B3392" s="87" t="s">
        <v>3544</v>
      </c>
      <c r="C3392" s="87" t="s">
        <v>146</v>
      </c>
      <c r="D3392" s="88">
        <v>17.489999999999998</v>
      </c>
    </row>
    <row r="3393" spans="1:4" x14ac:dyDescent="0.2">
      <c r="A3393" s="86">
        <v>2106294</v>
      </c>
      <c r="B3393" s="87" t="s">
        <v>3545</v>
      </c>
      <c r="C3393" s="87" t="s">
        <v>146</v>
      </c>
      <c r="D3393" s="88">
        <v>22.32</v>
      </c>
    </row>
    <row r="3394" spans="1:4" x14ac:dyDescent="0.2">
      <c r="A3394" s="86">
        <v>2106297</v>
      </c>
      <c r="B3394" s="87" t="s">
        <v>3546</v>
      </c>
      <c r="C3394" s="87" t="s">
        <v>146</v>
      </c>
      <c r="D3394" s="88">
        <v>27.63</v>
      </c>
    </row>
    <row r="3395" spans="1:4" x14ac:dyDescent="0.2">
      <c r="A3395" s="86">
        <v>2106296</v>
      </c>
      <c r="B3395" s="87" t="s">
        <v>3547</v>
      </c>
      <c r="C3395" s="87" t="s">
        <v>146</v>
      </c>
      <c r="D3395" s="88">
        <v>43.57</v>
      </c>
    </row>
    <row r="3396" spans="1:4" x14ac:dyDescent="0.2">
      <c r="A3396" s="86">
        <v>2306731</v>
      </c>
      <c r="B3396" s="87" t="s">
        <v>3548</v>
      </c>
      <c r="C3396" s="87" t="s">
        <v>237</v>
      </c>
      <c r="D3396" s="88">
        <v>0.63</v>
      </c>
    </row>
    <row r="3397" spans="1:4" x14ac:dyDescent="0.2">
      <c r="A3397" s="86">
        <v>2306728</v>
      </c>
      <c r="B3397" s="87" t="s">
        <v>3549</v>
      </c>
      <c r="C3397" s="87" t="s">
        <v>146</v>
      </c>
      <c r="D3397" s="88">
        <v>1556.01</v>
      </c>
    </row>
    <row r="3398" spans="1:4" x14ac:dyDescent="0.2">
      <c r="A3398" s="86">
        <v>2306729</v>
      </c>
      <c r="B3398" s="87" t="s">
        <v>3550</v>
      </c>
      <c r="C3398" s="87" t="s">
        <v>146</v>
      </c>
      <c r="D3398" s="88">
        <v>1895.71</v>
      </c>
    </row>
    <row r="3399" spans="1:4" x14ac:dyDescent="0.2">
      <c r="A3399" s="86">
        <v>2306727</v>
      </c>
      <c r="B3399" s="87" t="s">
        <v>3551</v>
      </c>
      <c r="C3399" s="87" t="s">
        <v>146</v>
      </c>
      <c r="D3399" s="88">
        <v>364.11</v>
      </c>
    </row>
    <row r="3400" spans="1:4" x14ac:dyDescent="0.2">
      <c r="A3400" s="86">
        <v>2306730</v>
      </c>
      <c r="B3400" s="87" t="s">
        <v>3552</v>
      </c>
      <c r="C3400" s="87" t="s">
        <v>346</v>
      </c>
      <c r="D3400" s="88">
        <v>123.08</v>
      </c>
    </row>
    <row r="3401" spans="1:4" x14ac:dyDescent="0.2">
      <c r="A3401" s="86">
        <v>2306726</v>
      </c>
      <c r="B3401" s="87" t="s">
        <v>3553</v>
      </c>
      <c r="C3401" s="87" t="s">
        <v>146</v>
      </c>
      <c r="D3401" s="88">
        <v>237.97</v>
      </c>
    </row>
    <row r="3402" spans="1:4" x14ac:dyDescent="0.2">
      <c r="A3402" s="86">
        <v>2306076</v>
      </c>
      <c r="B3402" s="87" t="s">
        <v>3554</v>
      </c>
      <c r="C3402" s="87" t="s">
        <v>237</v>
      </c>
      <c r="D3402" s="88">
        <v>11.18</v>
      </c>
    </row>
    <row r="3403" spans="1:4" x14ac:dyDescent="0.2">
      <c r="A3403" s="86">
        <v>2306247</v>
      </c>
      <c r="B3403" s="87" t="s">
        <v>3555</v>
      </c>
      <c r="C3403" s="87" t="s">
        <v>346</v>
      </c>
      <c r="D3403" s="88">
        <v>223.66</v>
      </c>
    </row>
    <row r="3404" spans="1:4" x14ac:dyDescent="0.2">
      <c r="A3404" s="86">
        <v>2306248</v>
      </c>
      <c r="B3404" s="87" t="s">
        <v>3556</v>
      </c>
      <c r="C3404" s="87" t="s">
        <v>346</v>
      </c>
      <c r="D3404" s="88">
        <v>517.69000000000005</v>
      </c>
    </row>
    <row r="3405" spans="1:4" x14ac:dyDescent="0.2">
      <c r="A3405" s="86">
        <v>2306279</v>
      </c>
      <c r="B3405" s="87" t="s">
        <v>3557</v>
      </c>
      <c r="C3405" s="87" t="s">
        <v>346</v>
      </c>
      <c r="D3405" s="88">
        <v>77.28</v>
      </c>
    </row>
    <row r="3406" spans="1:4" x14ac:dyDescent="0.2">
      <c r="A3406" s="86">
        <v>2306651</v>
      </c>
      <c r="B3406" s="87" t="s">
        <v>3558</v>
      </c>
      <c r="C3406" s="87" t="s">
        <v>146</v>
      </c>
      <c r="D3406" s="88">
        <v>6955.77</v>
      </c>
    </row>
    <row r="3407" spans="1:4" x14ac:dyDescent="0.2">
      <c r="A3407" s="86">
        <v>2306678</v>
      </c>
      <c r="B3407" s="87" t="s">
        <v>3559</v>
      </c>
      <c r="C3407" s="87" t="s">
        <v>146</v>
      </c>
      <c r="D3407" s="88">
        <v>6715.02</v>
      </c>
    </row>
    <row r="3408" spans="1:4" x14ac:dyDescent="0.2">
      <c r="A3408" s="86">
        <v>2306652</v>
      </c>
      <c r="B3408" s="87" t="s">
        <v>3560</v>
      </c>
      <c r="C3408" s="87" t="s">
        <v>146</v>
      </c>
      <c r="D3408" s="88">
        <v>7012.15</v>
      </c>
    </row>
    <row r="3409" spans="1:4" x14ac:dyDescent="0.2">
      <c r="A3409" s="86">
        <v>2306679</v>
      </c>
      <c r="B3409" s="87" t="s">
        <v>3561</v>
      </c>
      <c r="C3409" s="87" t="s">
        <v>146</v>
      </c>
      <c r="D3409" s="88">
        <v>6762.48</v>
      </c>
    </row>
    <row r="3410" spans="1:4" x14ac:dyDescent="0.2">
      <c r="A3410" s="86">
        <v>2306653</v>
      </c>
      <c r="B3410" s="87" t="s">
        <v>3562</v>
      </c>
      <c r="C3410" s="87" t="s">
        <v>146</v>
      </c>
      <c r="D3410" s="88">
        <v>7070.8</v>
      </c>
    </row>
    <row r="3411" spans="1:4" x14ac:dyDescent="0.2">
      <c r="A3411" s="86">
        <v>2306680</v>
      </c>
      <c r="B3411" s="87" t="s">
        <v>3563</v>
      </c>
      <c r="C3411" s="87" t="s">
        <v>146</v>
      </c>
      <c r="D3411" s="88">
        <v>6811.53</v>
      </c>
    </row>
    <row r="3412" spans="1:4" x14ac:dyDescent="0.2">
      <c r="A3412" s="86">
        <v>2306654</v>
      </c>
      <c r="B3412" s="87" t="s">
        <v>3564</v>
      </c>
      <c r="C3412" s="87" t="s">
        <v>146</v>
      </c>
      <c r="D3412" s="88">
        <v>7128.77</v>
      </c>
    </row>
    <row r="3413" spans="1:4" x14ac:dyDescent="0.2">
      <c r="A3413" s="86">
        <v>2306681</v>
      </c>
      <c r="B3413" s="87" t="s">
        <v>3565</v>
      </c>
      <c r="C3413" s="87" t="s">
        <v>146</v>
      </c>
      <c r="D3413" s="88">
        <v>6859.13</v>
      </c>
    </row>
    <row r="3414" spans="1:4" x14ac:dyDescent="0.2">
      <c r="A3414" s="86">
        <v>2306655</v>
      </c>
      <c r="B3414" s="87" t="s">
        <v>3566</v>
      </c>
      <c r="C3414" s="87" t="s">
        <v>146</v>
      </c>
      <c r="D3414" s="88">
        <v>7187.75</v>
      </c>
    </row>
    <row r="3415" spans="1:4" x14ac:dyDescent="0.2">
      <c r="A3415" s="86">
        <v>2306682</v>
      </c>
      <c r="B3415" s="87" t="s">
        <v>3567</v>
      </c>
      <c r="C3415" s="87" t="s">
        <v>146</v>
      </c>
      <c r="D3415" s="88">
        <v>6906.87</v>
      </c>
    </row>
    <row r="3416" spans="1:4" x14ac:dyDescent="0.2">
      <c r="A3416" s="86">
        <v>2306656</v>
      </c>
      <c r="B3416" s="87" t="s">
        <v>3568</v>
      </c>
      <c r="C3416" s="87" t="s">
        <v>146</v>
      </c>
      <c r="D3416" s="88">
        <v>9770.74</v>
      </c>
    </row>
    <row r="3417" spans="1:4" x14ac:dyDescent="0.2">
      <c r="A3417" s="86">
        <v>2306683</v>
      </c>
      <c r="B3417" s="87" t="s">
        <v>3569</v>
      </c>
      <c r="C3417" s="87" t="s">
        <v>146</v>
      </c>
      <c r="D3417" s="88">
        <v>9521.07</v>
      </c>
    </row>
    <row r="3418" spans="1:4" x14ac:dyDescent="0.2">
      <c r="A3418" s="86">
        <v>2306657</v>
      </c>
      <c r="B3418" s="87" t="s">
        <v>3570</v>
      </c>
      <c r="C3418" s="87" t="s">
        <v>146</v>
      </c>
      <c r="D3418" s="88">
        <v>9885.0499999999993</v>
      </c>
    </row>
    <row r="3419" spans="1:4" x14ac:dyDescent="0.2">
      <c r="A3419" s="86">
        <v>2306684</v>
      </c>
      <c r="B3419" s="87" t="s">
        <v>3571</v>
      </c>
      <c r="C3419" s="87" t="s">
        <v>146</v>
      </c>
      <c r="D3419" s="88">
        <v>9625.77</v>
      </c>
    </row>
    <row r="3420" spans="1:4" x14ac:dyDescent="0.2">
      <c r="A3420" s="86">
        <v>2306658</v>
      </c>
      <c r="B3420" s="87" t="s">
        <v>3572</v>
      </c>
      <c r="C3420" s="87" t="s">
        <v>146</v>
      </c>
      <c r="D3420" s="88">
        <v>9996.94</v>
      </c>
    </row>
    <row r="3421" spans="1:4" x14ac:dyDescent="0.2">
      <c r="A3421" s="86">
        <v>2306685</v>
      </c>
      <c r="B3421" s="87" t="s">
        <v>3573</v>
      </c>
      <c r="C3421" s="87" t="s">
        <v>146</v>
      </c>
      <c r="D3421" s="88">
        <v>9727.2999999999993</v>
      </c>
    </row>
    <row r="3422" spans="1:4" x14ac:dyDescent="0.2">
      <c r="A3422" s="86">
        <v>2306659</v>
      </c>
      <c r="B3422" s="87" t="s">
        <v>3574</v>
      </c>
      <c r="C3422" s="87" t="s">
        <v>146</v>
      </c>
      <c r="D3422" s="88">
        <v>10113.040000000001</v>
      </c>
    </row>
    <row r="3423" spans="1:4" x14ac:dyDescent="0.2">
      <c r="A3423" s="86">
        <v>2306686</v>
      </c>
      <c r="B3423" s="87" t="s">
        <v>3575</v>
      </c>
      <c r="C3423" s="87" t="s">
        <v>146</v>
      </c>
      <c r="D3423" s="88">
        <v>9832.16</v>
      </c>
    </row>
    <row r="3424" spans="1:4" x14ac:dyDescent="0.2">
      <c r="A3424" s="86">
        <v>2306637</v>
      </c>
      <c r="B3424" s="87" t="s">
        <v>3576</v>
      </c>
      <c r="C3424" s="87" t="s">
        <v>146</v>
      </c>
      <c r="D3424" s="88">
        <v>2361.0300000000002</v>
      </c>
    </row>
    <row r="3425" spans="1:4" x14ac:dyDescent="0.2">
      <c r="A3425" s="86">
        <v>2306664</v>
      </c>
      <c r="B3425" s="87" t="s">
        <v>3577</v>
      </c>
      <c r="C3425" s="87" t="s">
        <v>146</v>
      </c>
      <c r="D3425" s="88">
        <v>2150.37</v>
      </c>
    </row>
    <row r="3426" spans="1:4" x14ac:dyDescent="0.2">
      <c r="A3426" s="86">
        <v>2306732</v>
      </c>
      <c r="B3426" s="87" t="s">
        <v>3578</v>
      </c>
      <c r="C3426" s="87" t="s">
        <v>146</v>
      </c>
      <c r="D3426" s="88">
        <v>966.21</v>
      </c>
    </row>
    <row r="3427" spans="1:4" x14ac:dyDescent="0.2">
      <c r="A3427" s="86">
        <v>2306733</v>
      </c>
      <c r="B3427" s="87" t="s">
        <v>3579</v>
      </c>
      <c r="C3427" s="87" t="s">
        <v>146</v>
      </c>
      <c r="D3427" s="88">
        <v>788.81</v>
      </c>
    </row>
    <row r="3428" spans="1:4" x14ac:dyDescent="0.2">
      <c r="A3428" s="86">
        <v>2306734</v>
      </c>
      <c r="B3428" s="87" t="s">
        <v>3580</v>
      </c>
      <c r="C3428" s="87" t="s">
        <v>146</v>
      </c>
      <c r="D3428" s="88">
        <v>1167.1300000000001</v>
      </c>
    </row>
    <row r="3429" spans="1:4" x14ac:dyDescent="0.2">
      <c r="A3429" s="86">
        <v>2306735</v>
      </c>
      <c r="B3429" s="87" t="s">
        <v>3581</v>
      </c>
      <c r="C3429" s="87" t="s">
        <v>146</v>
      </c>
      <c r="D3429" s="88">
        <v>984.94</v>
      </c>
    </row>
    <row r="3430" spans="1:4" x14ac:dyDescent="0.2">
      <c r="A3430" s="86">
        <v>2306633</v>
      </c>
      <c r="B3430" s="87" t="s">
        <v>3582</v>
      </c>
      <c r="C3430" s="87" t="s">
        <v>146</v>
      </c>
      <c r="D3430" s="88">
        <v>1322.38</v>
      </c>
    </row>
    <row r="3431" spans="1:4" x14ac:dyDescent="0.2">
      <c r="A3431" s="86">
        <v>2306660</v>
      </c>
      <c r="B3431" s="87" t="s">
        <v>3583</v>
      </c>
      <c r="C3431" s="87" t="s">
        <v>146</v>
      </c>
      <c r="D3431" s="88">
        <v>1135.1199999999999</v>
      </c>
    </row>
    <row r="3432" spans="1:4" x14ac:dyDescent="0.2">
      <c r="A3432" s="86">
        <v>2306634</v>
      </c>
      <c r="B3432" s="87" t="s">
        <v>3584</v>
      </c>
      <c r="C3432" s="87" t="s">
        <v>146</v>
      </c>
      <c r="D3432" s="88">
        <v>1533.47</v>
      </c>
    </row>
    <row r="3433" spans="1:4" x14ac:dyDescent="0.2">
      <c r="A3433" s="86">
        <v>2306661</v>
      </c>
      <c r="B3433" s="87" t="s">
        <v>3585</v>
      </c>
      <c r="C3433" s="87" t="s">
        <v>146</v>
      </c>
      <c r="D3433" s="88">
        <v>1340.87</v>
      </c>
    </row>
    <row r="3434" spans="1:4" x14ac:dyDescent="0.2">
      <c r="A3434" s="86">
        <v>2306635</v>
      </c>
      <c r="B3434" s="87" t="s">
        <v>3586</v>
      </c>
      <c r="C3434" s="87" t="s">
        <v>146</v>
      </c>
      <c r="D3434" s="88">
        <v>1840.96</v>
      </c>
    </row>
    <row r="3435" spans="1:4" x14ac:dyDescent="0.2">
      <c r="A3435" s="86">
        <v>2306662</v>
      </c>
      <c r="B3435" s="87" t="s">
        <v>3587</v>
      </c>
      <c r="C3435" s="87" t="s">
        <v>146</v>
      </c>
      <c r="D3435" s="88">
        <v>1642.69</v>
      </c>
    </row>
    <row r="3436" spans="1:4" x14ac:dyDescent="0.2">
      <c r="A3436" s="86">
        <v>2306636</v>
      </c>
      <c r="B3436" s="87" t="s">
        <v>3588</v>
      </c>
      <c r="C3436" s="87" t="s">
        <v>146</v>
      </c>
      <c r="D3436" s="88">
        <v>1859.86</v>
      </c>
    </row>
    <row r="3437" spans="1:4" x14ac:dyDescent="0.2">
      <c r="A3437" s="86">
        <v>2306663</v>
      </c>
      <c r="B3437" s="87" t="s">
        <v>3589</v>
      </c>
      <c r="C3437" s="87" t="s">
        <v>146</v>
      </c>
      <c r="D3437" s="88">
        <v>1655.59</v>
      </c>
    </row>
    <row r="3438" spans="1:4" x14ac:dyDescent="0.2">
      <c r="A3438" s="86">
        <v>2306641</v>
      </c>
      <c r="B3438" s="87" t="s">
        <v>3590</v>
      </c>
      <c r="C3438" s="87" t="s">
        <v>146</v>
      </c>
      <c r="D3438" s="88">
        <v>2982.53</v>
      </c>
    </row>
    <row r="3439" spans="1:4" x14ac:dyDescent="0.2">
      <c r="A3439" s="86">
        <v>2306668</v>
      </c>
      <c r="B3439" s="87" t="s">
        <v>3591</v>
      </c>
      <c r="C3439" s="87" t="s">
        <v>146</v>
      </c>
      <c r="D3439" s="88">
        <v>2771.87</v>
      </c>
    </row>
    <row r="3440" spans="1:4" x14ac:dyDescent="0.2">
      <c r="A3440" s="86">
        <v>2306642</v>
      </c>
      <c r="B3440" s="87" t="s">
        <v>3592</v>
      </c>
      <c r="C3440" s="87" t="s">
        <v>146</v>
      </c>
      <c r="D3440" s="88">
        <v>3008.69</v>
      </c>
    </row>
    <row r="3441" spans="1:4" x14ac:dyDescent="0.2">
      <c r="A3441" s="86">
        <v>2306669</v>
      </c>
      <c r="B3441" s="87" t="s">
        <v>3593</v>
      </c>
      <c r="C3441" s="87" t="s">
        <v>146</v>
      </c>
      <c r="D3441" s="88">
        <v>2791.23</v>
      </c>
    </row>
    <row r="3442" spans="1:4" x14ac:dyDescent="0.2">
      <c r="A3442" s="86">
        <v>2306643</v>
      </c>
      <c r="B3442" s="87" t="s">
        <v>3594</v>
      </c>
      <c r="C3442" s="87" t="s">
        <v>146</v>
      </c>
      <c r="D3442" s="88">
        <v>3034.97</v>
      </c>
    </row>
    <row r="3443" spans="1:4" x14ac:dyDescent="0.2">
      <c r="A3443" s="86">
        <v>2306670</v>
      </c>
      <c r="B3443" s="87" t="s">
        <v>3595</v>
      </c>
      <c r="C3443" s="87" t="s">
        <v>146</v>
      </c>
      <c r="D3443" s="88">
        <v>2810.27</v>
      </c>
    </row>
    <row r="3444" spans="1:4" x14ac:dyDescent="0.2">
      <c r="A3444" s="86">
        <v>2306638</v>
      </c>
      <c r="B3444" s="87" t="s">
        <v>3596</v>
      </c>
      <c r="C3444" s="87" t="s">
        <v>146</v>
      </c>
      <c r="D3444" s="88">
        <v>1927.6</v>
      </c>
    </row>
    <row r="3445" spans="1:4" x14ac:dyDescent="0.2">
      <c r="A3445" s="86">
        <v>2306665</v>
      </c>
      <c r="B3445" s="87" t="s">
        <v>3597</v>
      </c>
      <c r="C3445" s="87" t="s">
        <v>146</v>
      </c>
      <c r="D3445" s="88">
        <v>1735</v>
      </c>
    </row>
    <row r="3446" spans="1:4" x14ac:dyDescent="0.2">
      <c r="A3446" s="86">
        <v>2306639</v>
      </c>
      <c r="B3446" s="87" t="s">
        <v>3598</v>
      </c>
      <c r="C3446" s="87" t="s">
        <v>146</v>
      </c>
      <c r="D3446" s="88">
        <v>2319.56</v>
      </c>
    </row>
    <row r="3447" spans="1:4" x14ac:dyDescent="0.2">
      <c r="A3447" s="86">
        <v>2306666</v>
      </c>
      <c r="B3447" s="87" t="s">
        <v>3599</v>
      </c>
      <c r="C3447" s="87" t="s">
        <v>146</v>
      </c>
      <c r="D3447" s="88">
        <v>2121.29</v>
      </c>
    </row>
    <row r="3448" spans="1:4" x14ac:dyDescent="0.2">
      <c r="A3448" s="86">
        <v>2306640</v>
      </c>
      <c r="B3448" s="87" t="s">
        <v>3600</v>
      </c>
      <c r="C3448" s="87" t="s">
        <v>146</v>
      </c>
      <c r="D3448" s="88">
        <v>2344.86</v>
      </c>
    </row>
    <row r="3449" spans="1:4" x14ac:dyDescent="0.2">
      <c r="A3449" s="86">
        <v>2306667</v>
      </c>
      <c r="B3449" s="87" t="s">
        <v>3601</v>
      </c>
      <c r="C3449" s="87" t="s">
        <v>146</v>
      </c>
      <c r="D3449" s="88">
        <v>2140.58</v>
      </c>
    </row>
    <row r="3450" spans="1:4" x14ac:dyDescent="0.2">
      <c r="A3450" s="86">
        <v>2306645</v>
      </c>
      <c r="B3450" s="87" t="s">
        <v>3602</v>
      </c>
      <c r="C3450" s="87" t="s">
        <v>146</v>
      </c>
      <c r="D3450" s="88">
        <v>3568.55</v>
      </c>
    </row>
    <row r="3451" spans="1:4" x14ac:dyDescent="0.2">
      <c r="A3451" s="86">
        <v>2306672</v>
      </c>
      <c r="B3451" s="87" t="s">
        <v>3603</v>
      </c>
      <c r="C3451" s="87" t="s">
        <v>146</v>
      </c>
      <c r="D3451" s="88">
        <v>3357.9</v>
      </c>
    </row>
    <row r="3452" spans="1:4" x14ac:dyDescent="0.2">
      <c r="A3452" s="86">
        <v>2306646</v>
      </c>
      <c r="B3452" s="87" t="s">
        <v>3604</v>
      </c>
      <c r="C3452" s="87" t="s">
        <v>146</v>
      </c>
      <c r="D3452" s="88">
        <v>3602.88</v>
      </c>
    </row>
    <row r="3453" spans="1:4" x14ac:dyDescent="0.2">
      <c r="A3453" s="86">
        <v>2306673</v>
      </c>
      <c r="B3453" s="87" t="s">
        <v>3605</v>
      </c>
      <c r="C3453" s="87" t="s">
        <v>146</v>
      </c>
      <c r="D3453" s="88">
        <v>3385.43</v>
      </c>
    </row>
    <row r="3454" spans="1:4" x14ac:dyDescent="0.2">
      <c r="A3454" s="86">
        <v>2306647</v>
      </c>
      <c r="B3454" s="87" t="s">
        <v>3606</v>
      </c>
      <c r="C3454" s="87" t="s">
        <v>146</v>
      </c>
      <c r="D3454" s="88">
        <v>3636.96</v>
      </c>
    </row>
    <row r="3455" spans="1:4" x14ac:dyDescent="0.2">
      <c r="A3455" s="86">
        <v>2306674</v>
      </c>
      <c r="B3455" s="87" t="s">
        <v>3607</v>
      </c>
      <c r="C3455" s="87" t="s">
        <v>146</v>
      </c>
      <c r="D3455" s="88">
        <v>3412.26</v>
      </c>
    </row>
    <row r="3456" spans="1:4" x14ac:dyDescent="0.2">
      <c r="A3456" s="86">
        <v>2306648</v>
      </c>
      <c r="B3456" s="87" t="s">
        <v>3608</v>
      </c>
      <c r="C3456" s="87" t="s">
        <v>146</v>
      </c>
      <c r="D3456" s="88">
        <v>5125.92</v>
      </c>
    </row>
    <row r="3457" spans="1:4" x14ac:dyDescent="0.2">
      <c r="A3457" s="86">
        <v>2306675</v>
      </c>
      <c r="B3457" s="87" t="s">
        <v>3609</v>
      </c>
      <c r="C3457" s="87" t="s">
        <v>146</v>
      </c>
      <c r="D3457" s="88">
        <v>4893.47</v>
      </c>
    </row>
    <row r="3458" spans="1:4" x14ac:dyDescent="0.2">
      <c r="A3458" s="86">
        <v>2306649</v>
      </c>
      <c r="B3458" s="87" t="s">
        <v>3610</v>
      </c>
      <c r="C3458" s="87" t="s">
        <v>146</v>
      </c>
      <c r="D3458" s="88">
        <v>5161.95</v>
      </c>
    </row>
    <row r="3459" spans="1:4" x14ac:dyDescent="0.2">
      <c r="A3459" s="86">
        <v>2306676</v>
      </c>
      <c r="B3459" s="87" t="s">
        <v>3611</v>
      </c>
      <c r="C3459" s="87" t="s">
        <v>146</v>
      </c>
      <c r="D3459" s="88">
        <v>4921.2</v>
      </c>
    </row>
    <row r="3460" spans="1:4" x14ac:dyDescent="0.2">
      <c r="A3460" s="86">
        <v>2306650</v>
      </c>
      <c r="B3460" s="87" t="s">
        <v>3612</v>
      </c>
      <c r="C3460" s="87" t="s">
        <v>146</v>
      </c>
      <c r="D3460" s="88">
        <v>5197.8100000000004</v>
      </c>
    </row>
    <row r="3461" spans="1:4" x14ac:dyDescent="0.2">
      <c r="A3461" s="86">
        <v>2306677</v>
      </c>
      <c r="B3461" s="87" t="s">
        <v>3613</v>
      </c>
      <c r="C3461" s="87" t="s">
        <v>146</v>
      </c>
      <c r="D3461" s="88">
        <v>4948.1400000000003</v>
      </c>
    </row>
    <row r="3462" spans="1:4" x14ac:dyDescent="0.2">
      <c r="A3462" s="86">
        <v>2306644</v>
      </c>
      <c r="B3462" s="87" t="s">
        <v>3614</v>
      </c>
      <c r="C3462" s="87" t="s">
        <v>146</v>
      </c>
      <c r="D3462" s="88">
        <v>2808.22</v>
      </c>
    </row>
    <row r="3463" spans="1:4" x14ac:dyDescent="0.2">
      <c r="A3463" s="86">
        <v>2306671</v>
      </c>
      <c r="B3463" s="87" t="s">
        <v>3615</v>
      </c>
      <c r="C3463" s="87" t="s">
        <v>146</v>
      </c>
      <c r="D3463" s="88">
        <v>2603.94</v>
      </c>
    </row>
    <row r="3464" spans="1:4" x14ac:dyDescent="0.2">
      <c r="A3464" s="86">
        <v>2306141</v>
      </c>
      <c r="B3464" s="87" t="s">
        <v>3616</v>
      </c>
      <c r="C3464" s="87" t="s">
        <v>146</v>
      </c>
      <c r="D3464" s="88">
        <v>64.59</v>
      </c>
    </row>
    <row r="3465" spans="1:4" x14ac:dyDescent="0.2">
      <c r="A3465" s="86">
        <v>2306145</v>
      </c>
      <c r="B3465" s="87" t="s">
        <v>3617</v>
      </c>
      <c r="C3465" s="87" t="s">
        <v>146</v>
      </c>
      <c r="D3465" s="88">
        <v>49.75</v>
      </c>
    </row>
    <row r="3466" spans="1:4" x14ac:dyDescent="0.2">
      <c r="A3466" s="86">
        <v>2306142</v>
      </c>
      <c r="B3466" s="87" t="s">
        <v>3618</v>
      </c>
      <c r="C3466" s="87" t="s">
        <v>146</v>
      </c>
      <c r="D3466" s="88">
        <v>79.819999999999993</v>
      </c>
    </row>
    <row r="3467" spans="1:4" x14ac:dyDescent="0.2">
      <c r="A3467" s="86">
        <v>2306146</v>
      </c>
      <c r="B3467" s="87" t="s">
        <v>3619</v>
      </c>
      <c r="C3467" s="87" t="s">
        <v>146</v>
      </c>
      <c r="D3467" s="88">
        <v>58.46</v>
      </c>
    </row>
    <row r="3468" spans="1:4" x14ac:dyDescent="0.2">
      <c r="A3468" s="86">
        <v>2306143</v>
      </c>
      <c r="B3468" s="87" t="s">
        <v>3620</v>
      </c>
      <c r="C3468" s="87" t="s">
        <v>146</v>
      </c>
      <c r="D3468" s="88">
        <v>97.55</v>
      </c>
    </row>
    <row r="3469" spans="1:4" x14ac:dyDescent="0.2">
      <c r="A3469" s="86">
        <v>2306147</v>
      </c>
      <c r="B3469" s="87" t="s">
        <v>3621</v>
      </c>
      <c r="C3469" s="87" t="s">
        <v>146</v>
      </c>
      <c r="D3469" s="88">
        <v>68.48</v>
      </c>
    </row>
    <row r="3470" spans="1:4" x14ac:dyDescent="0.2">
      <c r="A3470" s="86">
        <v>2306144</v>
      </c>
      <c r="B3470" s="87" t="s">
        <v>3622</v>
      </c>
      <c r="C3470" s="87" t="s">
        <v>146</v>
      </c>
      <c r="D3470" s="88">
        <v>118.57</v>
      </c>
    </row>
    <row r="3471" spans="1:4" x14ac:dyDescent="0.2">
      <c r="A3471" s="86">
        <v>2306148</v>
      </c>
      <c r="B3471" s="87" t="s">
        <v>3623</v>
      </c>
      <c r="C3471" s="87" t="s">
        <v>146</v>
      </c>
      <c r="D3471" s="88">
        <v>80.599999999999994</v>
      </c>
    </row>
    <row r="3472" spans="1:4" x14ac:dyDescent="0.2">
      <c r="A3472" s="86">
        <v>2306624</v>
      </c>
      <c r="B3472" s="87" t="s">
        <v>3624</v>
      </c>
      <c r="C3472" s="87" t="s">
        <v>146</v>
      </c>
      <c r="D3472" s="88">
        <v>6675.86</v>
      </c>
    </row>
    <row r="3473" spans="1:4" x14ac:dyDescent="0.2">
      <c r="A3473" s="86">
        <v>2306625</v>
      </c>
      <c r="B3473" s="87" t="s">
        <v>3625</v>
      </c>
      <c r="C3473" s="87" t="s">
        <v>146</v>
      </c>
      <c r="D3473" s="88">
        <v>6721.33</v>
      </c>
    </row>
    <row r="3474" spans="1:4" x14ac:dyDescent="0.2">
      <c r="A3474" s="86">
        <v>2306626</v>
      </c>
      <c r="B3474" s="87" t="s">
        <v>3626</v>
      </c>
      <c r="C3474" s="87" t="s">
        <v>146</v>
      </c>
      <c r="D3474" s="88">
        <v>6768.28</v>
      </c>
    </row>
    <row r="3475" spans="1:4" x14ac:dyDescent="0.2">
      <c r="A3475" s="86">
        <v>2306627</v>
      </c>
      <c r="B3475" s="87" t="s">
        <v>3627</v>
      </c>
      <c r="C3475" s="87" t="s">
        <v>146</v>
      </c>
      <c r="D3475" s="88">
        <v>6813.75</v>
      </c>
    </row>
    <row r="3476" spans="1:4" x14ac:dyDescent="0.2">
      <c r="A3476" s="86">
        <v>2306628</v>
      </c>
      <c r="B3476" s="87" t="s">
        <v>3628</v>
      </c>
      <c r="C3476" s="87" t="s">
        <v>146</v>
      </c>
      <c r="D3476" s="88">
        <v>6859.28</v>
      </c>
    </row>
    <row r="3477" spans="1:4" x14ac:dyDescent="0.2">
      <c r="A3477" s="86">
        <v>2306629</v>
      </c>
      <c r="B3477" s="87" t="s">
        <v>3629</v>
      </c>
      <c r="C3477" s="87" t="s">
        <v>146</v>
      </c>
      <c r="D3477" s="88">
        <v>9471.8799999999992</v>
      </c>
    </row>
    <row r="3478" spans="1:4" x14ac:dyDescent="0.2">
      <c r="A3478" s="86">
        <v>2306630</v>
      </c>
      <c r="B3478" s="87" t="s">
        <v>3630</v>
      </c>
      <c r="C3478" s="87" t="s">
        <v>146</v>
      </c>
      <c r="D3478" s="88">
        <v>9573.9599999999991</v>
      </c>
    </row>
    <row r="3479" spans="1:4" x14ac:dyDescent="0.2">
      <c r="A3479" s="86">
        <v>2306631</v>
      </c>
      <c r="B3479" s="87" t="s">
        <v>3631</v>
      </c>
      <c r="C3479" s="87" t="s">
        <v>146</v>
      </c>
      <c r="D3479" s="88">
        <v>9672.84</v>
      </c>
    </row>
    <row r="3480" spans="1:4" x14ac:dyDescent="0.2">
      <c r="A3480" s="86">
        <v>2306632</v>
      </c>
      <c r="B3480" s="87" t="s">
        <v>3632</v>
      </c>
      <c r="C3480" s="87" t="s">
        <v>146</v>
      </c>
      <c r="D3480" s="88">
        <v>9774.93</v>
      </c>
    </row>
    <row r="3481" spans="1:4" x14ac:dyDescent="0.2">
      <c r="A3481" s="86">
        <v>2306610</v>
      </c>
      <c r="B3481" s="87" t="s">
        <v>3633</v>
      </c>
      <c r="C3481" s="87" t="s">
        <v>146</v>
      </c>
      <c r="D3481" s="88">
        <v>2126.34</v>
      </c>
    </row>
    <row r="3482" spans="1:4" x14ac:dyDescent="0.2">
      <c r="A3482" s="86">
        <v>2306604</v>
      </c>
      <c r="B3482" s="87" t="s">
        <v>3634</v>
      </c>
      <c r="C3482" s="87" t="s">
        <v>146</v>
      </c>
      <c r="D3482" s="88">
        <v>770.56</v>
      </c>
    </row>
    <row r="3483" spans="1:4" x14ac:dyDescent="0.2">
      <c r="A3483" s="86">
        <v>2306605</v>
      </c>
      <c r="B3483" s="87" t="s">
        <v>3635</v>
      </c>
      <c r="C3483" s="87" t="s">
        <v>146</v>
      </c>
      <c r="D3483" s="88">
        <v>965.8</v>
      </c>
    </row>
    <row r="3484" spans="1:4" x14ac:dyDescent="0.2">
      <c r="A3484" s="86">
        <v>2306606</v>
      </c>
      <c r="B3484" s="87" t="s">
        <v>3636</v>
      </c>
      <c r="C3484" s="87" t="s">
        <v>146</v>
      </c>
      <c r="D3484" s="88">
        <v>1115.07</v>
      </c>
    </row>
    <row r="3485" spans="1:4" x14ac:dyDescent="0.2">
      <c r="A3485" s="86">
        <v>2306607</v>
      </c>
      <c r="B3485" s="87" t="s">
        <v>3637</v>
      </c>
      <c r="C3485" s="87" t="s">
        <v>146</v>
      </c>
      <c r="D3485" s="88">
        <v>1319.86</v>
      </c>
    </row>
    <row r="3486" spans="1:4" x14ac:dyDescent="0.2">
      <c r="A3486" s="86">
        <v>2306608</v>
      </c>
      <c r="B3486" s="87" t="s">
        <v>3638</v>
      </c>
      <c r="C3486" s="87" t="s">
        <v>146</v>
      </c>
      <c r="D3486" s="88">
        <v>1620.71</v>
      </c>
    </row>
    <row r="3487" spans="1:4" x14ac:dyDescent="0.2">
      <c r="A3487" s="86">
        <v>2306609</v>
      </c>
      <c r="B3487" s="87" t="s">
        <v>3639</v>
      </c>
      <c r="C3487" s="87" t="s">
        <v>146</v>
      </c>
      <c r="D3487" s="88">
        <v>1632.59</v>
      </c>
    </row>
    <row r="3488" spans="1:4" x14ac:dyDescent="0.2">
      <c r="A3488" s="86">
        <v>2306614</v>
      </c>
      <c r="B3488" s="87" t="s">
        <v>3640</v>
      </c>
      <c r="C3488" s="87" t="s">
        <v>146</v>
      </c>
      <c r="D3488" s="88">
        <v>2746.02</v>
      </c>
    </row>
    <row r="3489" spans="1:4" x14ac:dyDescent="0.2">
      <c r="A3489" s="86">
        <v>2306615</v>
      </c>
      <c r="B3489" s="87" t="s">
        <v>3641</v>
      </c>
      <c r="C3489" s="87" t="s">
        <v>146</v>
      </c>
      <c r="D3489" s="88">
        <v>2764.11</v>
      </c>
    </row>
    <row r="3490" spans="1:4" x14ac:dyDescent="0.2">
      <c r="A3490" s="86">
        <v>2306616</v>
      </c>
      <c r="B3490" s="87" t="s">
        <v>3642</v>
      </c>
      <c r="C3490" s="87" t="s">
        <v>146</v>
      </c>
      <c r="D3490" s="88">
        <v>2781.85</v>
      </c>
    </row>
    <row r="3491" spans="1:4" x14ac:dyDescent="0.2">
      <c r="A3491" s="86">
        <v>2306611</v>
      </c>
      <c r="B3491" s="87" t="s">
        <v>3643</v>
      </c>
      <c r="C3491" s="87" t="s">
        <v>146</v>
      </c>
      <c r="D3491" s="88">
        <v>1712.7</v>
      </c>
    </row>
    <row r="3492" spans="1:4" x14ac:dyDescent="0.2">
      <c r="A3492" s="86">
        <v>2306612</v>
      </c>
      <c r="B3492" s="87" t="s">
        <v>3644</v>
      </c>
      <c r="C3492" s="87" t="s">
        <v>146</v>
      </c>
      <c r="D3492" s="88">
        <v>2097.85</v>
      </c>
    </row>
    <row r="3493" spans="1:4" x14ac:dyDescent="0.2">
      <c r="A3493" s="86">
        <v>2306613</v>
      </c>
      <c r="B3493" s="87" t="s">
        <v>3645</v>
      </c>
      <c r="C3493" s="87" t="s">
        <v>146</v>
      </c>
      <c r="D3493" s="88">
        <v>2115.94</v>
      </c>
    </row>
    <row r="3494" spans="1:4" x14ac:dyDescent="0.2">
      <c r="A3494" s="86">
        <v>2306618</v>
      </c>
      <c r="B3494" s="87" t="s">
        <v>3646</v>
      </c>
      <c r="C3494" s="87" t="s">
        <v>146</v>
      </c>
      <c r="D3494" s="88">
        <v>3330.28</v>
      </c>
    </row>
    <row r="3495" spans="1:4" x14ac:dyDescent="0.2">
      <c r="A3495" s="86">
        <v>2306619</v>
      </c>
      <c r="B3495" s="87" t="s">
        <v>3647</v>
      </c>
      <c r="C3495" s="87" t="s">
        <v>146</v>
      </c>
      <c r="D3495" s="88">
        <v>3356.37</v>
      </c>
    </row>
    <row r="3496" spans="1:4" x14ac:dyDescent="0.2">
      <c r="A3496" s="86">
        <v>2306620</v>
      </c>
      <c r="B3496" s="87" t="s">
        <v>3648</v>
      </c>
      <c r="C3496" s="87" t="s">
        <v>146</v>
      </c>
      <c r="D3496" s="88">
        <v>3381.74</v>
      </c>
    </row>
    <row r="3497" spans="1:4" x14ac:dyDescent="0.2">
      <c r="A3497" s="86">
        <v>2306621</v>
      </c>
      <c r="B3497" s="87" t="s">
        <v>3649</v>
      </c>
      <c r="C3497" s="87" t="s">
        <v>146</v>
      </c>
      <c r="D3497" s="88">
        <v>4861.4399999999996</v>
      </c>
    </row>
    <row r="3498" spans="1:4" x14ac:dyDescent="0.2">
      <c r="A3498" s="86">
        <v>2306622</v>
      </c>
      <c r="B3498" s="87" t="s">
        <v>3650</v>
      </c>
      <c r="C3498" s="87" t="s">
        <v>146</v>
      </c>
      <c r="D3498" s="88">
        <v>4887.59</v>
      </c>
    </row>
    <row r="3499" spans="1:4" x14ac:dyDescent="0.2">
      <c r="A3499" s="86">
        <v>2306623</v>
      </c>
      <c r="B3499" s="87" t="s">
        <v>3651</v>
      </c>
      <c r="C3499" s="87" t="s">
        <v>146</v>
      </c>
      <c r="D3499" s="88">
        <v>4912.91</v>
      </c>
    </row>
    <row r="3500" spans="1:4" x14ac:dyDescent="0.2">
      <c r="A3500" s="86">
        <v>2306617</v>
      </c>
      <c r="B3500" s="87" t="s">
        <v>3652</v>
      </c>
      <c r="C3500" s="87" t="s">
        <v>146</v>
      </c>
      <c r="D3500" s="88">
        <v>2577.71</v>
      </c>
    </row>
    <row r="3501" spans="1:4" x14ac:dyDescent="0.2">
      <c r="A3501" s="86">
        <v>2306014</v>
      </c>
      <c r="B3501" s="87" t="s">
        <v>3653</v>
      </c>
      <c r="C3501" s="87" t="s">
        <v>237</v>
      </c>
      <c r="D3501" s="88">
        <v>11.54</v>
      </c>
    </row>
    <row r="3502" spans="1:4" x14ac:dyDescent="0.2">
      <c r="A3502" s="86">
        <v>2306700</v>
      </c>
      <c r="B3502" s="87" t="s">
        <v>3654</v>
      </c>
      <c r="C3502" s="87" t="s">
        <v>146</v>
      </c>
      <c r="D3502" s="88">
        <v>2091.2199999999998</v>
      </c>
    </row>
    <row r="3503" spans="1:4" x14ac:dyDescent="0.2">
      <c r="A3503" s="86">
        <v>2306703</v>
      </c>
      <c r="B3503" s="87" t="s">
        <v>3655</v>
      </c>
      <c r="C3503" s="87" t="s">
        <v>146</v>
      </c>
      <c r="D3503" s="88">
        <v>2163.66</v>
      </c>
    </row>
    <row r="3504" spans="1:4" x14ac:dyDescent="0.2">
      <c r="A3504" s="86">
        <v>2306706</v>
      </c>
      <c r="B3504" s="87" t="s">
        <v>3656</v>
      </c>
      <c r="C3504" s="87" t="s">
        <v>146</v>
      </c>
      <c r="D3504" s="88">
        <v>2279.4499999999998</v>
      </c>
    </row>
    <row r="3505" spans="1:4" x14ac:dyDescent="0.2">
      <c r="A3505" s="86">
        <v>2306709</v>
      </c>
      <c r="B3505" s="87" t="s">
        <v>3657</v>
      </c>
      <c r="C3505" s="87" t="s">
        <v>146</v>
      </c>
      <c r="D3505" s="88">
        <v>2447.91</v>
      </c>
    </row>
    <row r="3506" spans="1:4" x14ac:dyDescent="0.2">
      <c r="A3506" s="86">
        <v>2306712</v>
      </c>
      <c r="B3506" s="87" t="s">
        <v>3658</v>
      </c>
      <c r="C3506" s="87" t="s">
        <v>146</v>
      </c>
      <c r="D3506" s="88">
        <v>2533.5300000000002</v>
      </c>
    </row>
    <row r="3507" spans="1:4" x14ac:dyDescent="0.2">
      <c r="A3507" s="86">
        <v>2306715</v>
      </c>
      <c r="B3507" s="87" t="s">
        <v>3659</v>
      </c>
      <c r="C3507" s="87" t="s">
        <v>146</v>
      </c>
      <c r="D3507" s="88">
        <v>2642.28</v>
      </c>
    </row>
    <row r="3508" spans="1:4" x14ac:dyDescent="0.2">
      <c r="A3508" s="86">
        <v>2306718</v>
      </c>
      <c r="B3508" s="87" t="s">
        <v>3660</v>
      </c>
      <c r="C3508" s="87" t="s">
        <v>146</v>
      </c>
      <c r="D3508" s="88">
        <v>2810.49</v>
      </c>
    </row>
    <row r="3509" spans="1:4" x14ac:dyDescent="0.2">
      <c r="A3509" s="86">
        <v>2306721</v>
      </c>
      <c r="B3509" s="87" t="s">
        <v>3661</v>
      </c>
      <c r="C3509" s="87" t="s">
        <v>146</v>
      </c>
      <c r="D3509" s="88">
        <v>2890.94</v>
      </c>
    </row>
    <row r="3510" spans="1:4" x14ac:dyDescent="0.2">
      <c r="A3510" s="86">
        <v>2306724</v>
      </c>
      <c r="B3510" s="87" t="s">
        <v>3662</v>
      </c>
      <c r="C3510" s="87" t="s">
        <v>146</v>
      </c>
      <c r="D3510" s="88">
        <v>3042.77</v>
      </c>
    </row>
    <row r="3511" spans="1:4" x14ac:dyDescent="0.2">
      <c r="A3511" s="86">
        <v>2306688</v>
      </c>
      <c r="B3511" s="87" t="s">
        <v>3663</v>
      </c>
      <c r="C3511" s="87" t="s">
        <v>146</v>
      </c>
      <c r="D3511" s="88">
        <v>1665.55</v>
      </c>
    </row>
    <row r="3512" spans="1:4" x14ac:dyDescent="0.2">
      <c r="A3512" s="86">
        <v>2306691</v>
      </c>
      <c r="B3512" s="87" t="s">
        <v>3664</v>
      </c>
      <c r="C3512" s="87" t="s">
        <v>146</v>
      </c>
      <c r="D3512" s="88">
        <v>1755.03</v>
      </c>
    </row>
    <row r="3513" spans="1:4" x14ac:dyDescent="0.2">
      <c r="A3513" s="86">
        <v>2306694</v>
      </c>
      <c r="B3513" s="87" t="s">
        <v>3665</v>
      </c>
      <c r="C3513" s="87" t="s">
        <v>146</v>
      </c>
      <c r="D3513" s="88">
        <v>1880.08</v>
      </c>
    </row>
    <row r="3514" spans="1:4" x14ac:dyDescent="0.2">
      <c r="A3514" s="86">
        <v>2306697</v>
      </c>
      <c r="B3514" s="87" t="s">
        <v>3666</v>
      </c>
      <c r="C3514" s="87" t="s">
        <v>146</v>
      </c>
      <c r="D3514" s="88">
        <v>1966.16</v>
      </c>
    </row>
    <row r="3515" spans="1:4" x14ac:dyDescent="0.2">
      <c r="A3515" s="86">
        <v>2306701</v>
      </c>
      <c r="B3515" s="87" t="s">
        <v>3667</v>
      </c>
      <c r="C3515" s="87" t="s">
        <v>146</v>
      </c>
      <c r="D3515" s="88">
        <v>3869.69</v>
      </c>
    </row>
    <row r="3516" spans="1:4" x14ac:dyDescent="0.2">
      <c r="A3516" s="86">
        <v>2306704</v>
      </c>
      <c r="B3516" s="87" t="s">
        <v>3668</v>
      </c>
      <c r="C3516" s="87" t="s">
        <v>146</v>
      </c>
      <c r="D3516" s="88">
        <v>4100.04</v>
      </c>
    </row>
    <row r="3517" spans="1:4" x14ac:dyDescent="0.2">
      <c r="A3517" s="86">
        <v>2306707</v>
      </c>
      <c r="B3517" s="87" t="s">
        <v>3669</v>
      </c>
      <c r="C3517" s="87" t="s">
        <v>146</v>
      </c>
      <c r="D3517" s="88">
        <v>4266.75</v>
      </c>
    </row>
    <row r="3518" spans="1:4" x14ac:dyDescent="0.2">
      <c r="A3518" s="86">
        <v>2306710</v>
      </c>
      <c r="B3518" s="87" t="s">
        <v>3670</v>
      </c>
      <c r="C3518" s="87" t="s">
        <v>146</v>
      </c>
      <c r="D3518" s="88">
        <v>4475.8500000000004</v>
      </c>
    </row>
    <row r="3519" spans="1:4" x14ac:dyDescent="0.2">
      <c r="A3519" s="86">
        <v>2306713</v>
      </c>
      <c r="B3519" s="87" t="s">
        <v>3671</v>
      </c>
      <c r="C3519" s="87" t="s">
        <v>146</v>
      </c>
      <c r="D3519" s="88">
        <v>4595.8500000000004</v>
      </c>
    </row>
    <row r="3520" spans="1:4" x14ac:dyDescent="0.2">
      <c r="A3520" s="86">
        <v>2306716</v>
      </c>
      <c r="B3520" s="87" t="s">
        <v>3672</v>
      </c>
      <c r="C3520" s="87" t="s">
        <v>146</v>
      </c>
      <c r="D3520" s="88">
        <v>4860.17</v>
      </c>
    </row>
    <row r="3521" spans="1:4" x14ac:dyDescent="0.2">
      <c r="A3521" s="86">
        <v>2306719</v>
      </c>
      <c r="B3521" s="87" t="s">
        <v>3673</v>
      </c>
      <c r="C3521" s="87" t="s">
        <v>146</v>
      </c>
      <c r="D3521" s="88">
        <v>5269.95</v>
      </c>
    </row>
    <row r="3522" spans="1:4" x14ac:dyDescent="0.2">
      <c r="A3522" s="86">
        <v>2306722</v>
      </c>
      <c r="B3522" s="87" t="s">
        <v>3674</v>
      </c>
      <c r="C3522" s="87" t="s">
        <v>146</v>
      </c>
      <c r="D3522" s="88">
        <v>5507.62</v>
      </c>
    </row>
    <row r="3523" spans="1:4" x14ac:dyDescent="0.2">
      <c r="A3523" s="86">
        <v>2306725</v>
      </c>
      <c r="B3523" s="87" t="s">
        <v>3675</v>
      </c>
      <c r="C3523" s="87" t="s">
        <v>146</v>
      </c>
      <c r="D3523" s="88">
        <v>5762.58</v>
      </c>
    </row>
    <row r="3524" spans="1:4" x14ac:dyDescent="0.2">
      <c r="A3524" s="86">
        <v>2306689</v>
      </c>
      <c r="B3524" s="87" t="s">
        <v>3676</v>
      </c>
      <c r="C3524" s="87" t="s">
        <v>146</v>
      </c>
      <c r="D3524" s="88">
        <v>3072.81</v>
      </c>
    </row>
    <row r="3525" spans="1:4" x14ac:dyDescent="0.2">
      <c r="A3525" s="86">
        <v>2306692</v>
      </c>
      <c r="B3525" s="87" t="s">
        <v>3677</v>
      </c>
      <c r="C3525" s="87" t="s">
        <v>146</v>
      </c>
      <c r="D3525" s="88">
        <v>3232.07</v>
      </c>
    </row>
    <row r="3526" spans="1:4" x14ac:dyDescent="0.2">
      <c r="A3526" s="86">
        <v>2306695</v>
      </c>
      <c r="B3526" s="87" t="s">
        <v>3678</v>
      </c>
      <c r="C3526" s="87" t="s">
        <v>146</v>
      </c>
      <c r="D3526" s="88">
        <v>3396.23</v>
      </c>
    </row>
    <row r="3527" spans="1:4" x14ac:dyDescent="0.2">
      <c r="A3527" s="86">
        <v>2306698</v>
      </c>
      <c r="B3527" s="87" t="s">
        <v>3679</v>
      </c>
      <c r="C3527" s="87" t="s">
        <v>146</v>
      </c>
      <c r="D3527" s="88">
        <v>3592.88</v>
      </c>
    </row>
    <row r="3528" spans="1:4" x14ac:dyDescent="0.2">
      <c r="A3528" s="86">
        <v>2306699</v>
      </c>
      <c r="B3528" s="87" t="s">
        <v>3680</v>
      </c>
      <c r="C3528" s="87" t="s">
        <v>146</v>
      </c>
      <c r="D3528" s="88">
        <v>328.28</v>
      </c>
    </row>
    <row r="3529" spans="1:4" x14ac:dyDescent="0.2">
      <c r="A3529" s="86">
        <v>2306702</v>
      </c>
      <c r="B3529" s="87" t="s">
        <v>3681</v>
      </c>
      <c r="C3529" s="87" t="s">
        <v>146</v>
      </c>
      <c r="D3529" s="88">
        <v>339.31</v>
      </c>
    </row>
    <row r="3530" spans="1:4" x14ac:dyDescent="0.2">
      <c r="A3530" s="86">
        <v>2306705</v>
      </c>
      <c r="B3530" s="87" t="s">
        <v>3682</v>
      </c>
      <c r="C3530" s="87" t="s">
        <v>146</v>
      </c>
      <c r="D3530" s="88">
        <v>357.33</v>
      </c>
    </row>
    <row r="3531" spans="1:4" x14ac:dyDescent="0.2">
      <c r="A3531" s="86">
        <v>2306708</v>
      </c>
      <c r="B3531" s="87" t="s">
        <v>3683</v>
      </c>
      <c r="C3531" s="87" t="s">
        <v>146</v>
      </c>
      <c r="D3531" s="88">
        <v>370.44</v>
      </c>
    </row>
    <row r="3532" spans="1:4" x14ac:dyDescent="0.2">
      <c r="A3532" s="86">
        <v>2306711</v>
      </c>
      <c r="B3532" s="87" t="s">
        <v>3684</v>
      </c>
      <c r="C3532" s="87" t="s">
        <v>146</v>
      </c>
      <c r="D3532" s="88">
        <v>384.56</v>
      </c>
    </row>
    <row r="3533" spans="1:4" x14ac:dyDescent="0.2">
      <c r="A3533" s="86">
        <v>2306714</v>
      </c>
      <c r="B3533" s="87" t="s">
        <v>3685</v>
      </c>
      <c r="C3533" s="87" t="s">
        <v>146</v>
      </c>
      <c r="D3533" s="88">
        <v>399.78</v>
      </c>
    </row>
    <row r="3534" spans="1:4" x14ac:dyDescent="0.2">
      <c r="A3534" s="86">
        <v>2306717</v>
      </c>
      <c r="B3534" s="87" t="s">
        <v>3686</v>
      </c>
      <c r="C3534" s="87" t="s">
        <v>146</v>
      </c>
      <c r="D3534" s="88">
        <v>417.35</v>
      </c>
    </row>
    <row r="3535" spans="1:4" x14ac:dyDescent="0.2">
      <c r="A3535" s="86">
        <v>2306720</v>
      </c>
      <c r="B3535" s="87" t="s">
        <v>3687</v>
      </c>
      <c r="C3535" s="87" t="s">
        <v>146</v>
      </c>
      <c r="D3535" s="88">
        <v>435.35</v>
      </c>
    </row>
    <row r="3536" spans="1:4" x14ac:dyDescent="0.2">
      <c r="A3536" s="86">
        <v>2306723</v>
      </c>
      <c r="B3536" s="87" t="s">
        <v>3688</v>
      </c>
      <c r="C3536" s="87" t="s">
        <v>146</v>
      </c>
      <c r="D3536" s="88">
        <v>444.94</v>
      </c>
    </row>
    <row r="3537" spans="1:4" x14ac:dyDescent="0.2">
      <c r="A3537" s="86">
        <v>2306687</v>
      </c>
      <c r="B3537" s="87" t="s">
        <v>3689</v>
      </c>
      <c r="C3537" s="87" t="s">
        <v>146</v>
      </c>
      <c r="D3537" s="88">
        <v>273.29000000000002</v>
      </c>
    </row>
    <row r="3538" spans="1:4" x14ac:dyDescent="0.2">
      <c r="A3538" s="86">
        <v>2306690</v>
      </c>
      <c r="B3538" s="87" t="s">
        <v>3690</v>
      </c>
      <c r="C3538" s="87" t="s">
        <v>146</v>
      </c>
      <c r="D3538" s="88">
        <v>285.86</v>
      </c>
    </row>
    <row r="3539" spans="1:4" x14ac:dyDescent="0.2">
      <c r="A3539" s="86">
        <v>2306693</v>
      </c>
      <c r="B3539" s="87" t="s">
        <v>3691</v>
      </c>
      <c r="C3539" s="87" t="s">
        <v>146</v>
      </c>
      <c r="D3539" s="88">
        <v>298.55</v>
      </c>
    </row>
    <row r="3540" spans="1:4" x14ac:dyDescent="0.2">
      <c r="A3540" s="86">
        <v>2306696</v>
      </c>
      <c r="B3540" s="87" t="s">
        <v>3692</v>
      </c>
      <c r="C3540" s="87" t="s">
        <v>146</v>
      </c>
      <c r="D3540" s="88">
        <v>312.39999999999998</v>
      </c>
    </row>
    <row r="3541" spans="1:4" x14ac:dyDescent="0.2">
      <c r="A3541" s="86">
        <v>2306239</v>
      </c>
      <c r="B3541" s="87" t="s">
        <v>3693</v>
      </c>
      <c r="C3541" s="87" t="s">
        <v>346</v>
      </c>
      <c r="D3541" s="88">
        <v>236.55</v>
      </c>
    </row>
    <row r="3542" spans="1:4" x14ac:dyDescent="0.2">
      <c r="A3542" s="86">
        <v>2306090</v>
      </c>
      <c r="B3542" s="87" t="s">
        <v>3694</v>
      </c>
      <c r="C3542" s="87" t="s">
        <v>146</v>
      </c>
      <c r="D3542" s="88">
        <v>41.03</v>
      </c>
    </row>
    <row r="3543" spans="1:4" x14ac:dyDescent="0.2">
      <c r="A3543" s="86">
        <v>2306091</v>
      </c>
      <c r="B3543" s="87" t="s">
        <v>3695</v>
      </c>
      <c r="C3543" s="87" t="s">
        <v>146</v>
      </c>
      <c r="D3543" s="88">
        <v>54.71</v>
      </c>
    </row>
    <row r="3544" spans="1:4" x14ac:dyDescent="0.2">
      <c r="A3544" s="86">
        <v>2306072</v>
      </c>
      <c r="B3544" s="87" t="s">
        <v>3696</v>
      </c>
      <c r="C3544" s="87" t="s">
        <v>346</v>
      </c>
      <c r="D3544" s="88">
        <v>731.09</v>
      </c>
    </row>
    <row r="3545" spans="1:4" x14ac:dyDescent="0.2">
      <c r="A3545" s="86">
        <v>2306133</v>
      </c>
      <c r="B3545" s="87" t="s">
        <v>3697</v>
      </c>
      <c r="C3545" s="87" t="s">
        <v>146</v>
      </c>
      <c r="D3545" s="88">
        <v>492.26</v>
      </c>
    </row>
    <row r="3546" spans="1:4" x14ac:dyDescent="0.2">
      <c r="A3546" s="86">
        <v>2306114</v>
      </c>
      <c r="B3546" s="87" t="s">
        <v>3698</v>
      </c>
      <c r="C3546" s="87" t="s">
        <v>146</v>
      </c>
      <c r="D3546" s="88">
        <v>291.60000000000002</v>
      </c>
    </row>
    <row r="3547" spans="1:4" x14ac:dyDescent="0.2">
      <c r="A3547" s="86">
        <v>2306115</v>
      </c>
      <c r="B3547" s="87" t="s">
        <v>3699</v>
      </c>
      <c r="C3547" s="87" t="s">
        <v>146</v>
      </c>
      <c r="D3547" s="88">
        <v>425.15</v>
      </c>
    </row>
    <row r="3548" spans="1:4" x14ac:dyDescent="0.2">
      <c r="A3548" s="86">
        <v>2306116</v>
      </c>
      <c r="B3548" s="87" t="s">
        <v>3700</v>
      </c>
      <c r="C3548" s="87" t="s">
        <v>146</v>
      </c>
      <c r="D3548" s="88">
        <v>506.71</v>
      </c>
    </row>
    <row r="3549" spans="1:4" x14ac:dyDescent="0.2">
      <c r="A3549" s="86">
        <v>2306118</v>
      </c>
      <c r="B3549" s="87" t="s">
        <v>3701</v>
      </c>
      <c r="C3549" s="87" t="s">
        <v>146</v>
      </c>
      <c r="D3549" s="88">
        <v>636.92999999999995</v>
      </c>
    </row>
    <row r="3550" spans="1:4" x14ac:dyDescent="0.2">
      <c r="A3550" s="86">
        <v>2306122</v>
      </c>
      <c r="B3550" s="87" t="s">
        <v>3702</v>
      </c>
      <c r="C3550" s="87" t="s">
        <v>146</v>
      </c>
      <c r="D3550" s="88">
        <v>754.72</v>
      </c>
    </row>
    <row r="3551" spans="1:4" x14ac:dyDescent="0.2">
      <c r="A3551" s="86">
        <v>2306078</v>
      </c>
      <c r="B3551" s="87" t="s">
        <v>3703</v>
      </c>
      <c r="C3551" s="87" t="s">
        <v>146</v>
      </c>
      <c r="D3551" s="88">
        <v>120.56</v>
      </c>
    </row>
    <row r="3552" spans="1:4" x14ac:dyDescent="0.2">
      <c r="A3552" s="86">
        <v>2306080</v>
      </c>
      <c r="B3552" s="87" t="s">
        <v>3704</v>
      </c>
      <c r="C3552" s="87" t="s">
        <v>146</v>
      </c>
      <c r="D3552" s="88">
        <v>131.52000000000001</v>
      </c>
    </row>
    <row r="3553" spans="1:4" x14ac:dyDescent="0.2">
      <c r="A3553" s="86">
        <v>2306082</v>
      </c>
      <c r="B3553" s="87" t="s">
        <v>3705</v>
      </c>
      <c r="C3553" s="87" t="s">
        <v>146</v>
      </c>
      <c r="D3553" s="88">
        <v>144.66999999999999</v>
      </c>
    </row>
    <row r="3554" spans="1:4" x14ac:dyDescent="0.2">
      <c r="A3554" s="86">
        <v>2306084</v>
      </c>
      <c r="B3554" s="87" t="s">
        <v>3706</v>
      </c>
      <c r="C3554" s="87" t="s">
        <v>146</v>
      </c>
      <c r="D3554" s="88">
        <v>168.22</v>
      </c>
    </row>
    <row r="3555" spans="1:4" x14ac:dyDescent="0.2">
      <c r="A3555" s="86">
        <v>2306086</v>
      </c>
      <c r="B3555" s="87" t="s">
        <v>3707</v>
      </c>
      <c r="C3555" s="87" t="s">
        <v>146</v>
      </c>
      <c r="D3555" s="88">
        <v>206.67</v>
      </c>
    </row>
    <row r="3556" spans="1:4" x14ac:dyDescent="0.2">
      <c r="A3556" s="86">
        <v>2309088</v>
      </c>
      <c r="B3556" s="87" t="s">
        <v>3708</v>
      </c>
      <c r="C3556" s="87" t="s">
        <v>146</v>
      </c>
      <c r="D3556" s="88">
        <v>289.33</v>
      </c>
    </row>
    <row r="3557" spans="1:4" x14ac:dyDescent="0.2">
      <c r="A3557" s="86">
        <v>2306074</v>
      </c>
      <c r="B3557" s="87" t="s">
        <v>3709</v>
      </c>
      <c r="C3557" s="87" t="s">
        <v>346</v>
      </c>
      <c r="D3557" s="88">
        <v>189.97</v>
      </c>
    </row>
    <row r="3558" spans="1:4" x14ac:dyDescent="0.2">
      <c r="A3558" s="86">
        <v>2306095</v>
      </c>
      <c r="B3558" s="87" t="s">
        <v>3710</v>
      </c>
      <c r="C3558" s="87" t="s">
        <v>346</v>
      </c>
      <c r="D3558" s="88">
        <v>227.79</v>
      </c>
    </row>
    <row r="3559" spans="1:4" x14ac:dyDescent="0.2">
      <c r="A3559" s="86">
        <v>2306132</v>
      </c>
      <c r="B3559" s="87" t="s">
        <v>3711</v>
      </c>
      <c r="C3559" s="87" t="s">
        <v>146</v>
      </c>
      <c r="D3559" s="88">
        <v>316.37</v>
      </c>
    </row>
    <row r="3560" spans="1:4" x14ac:dyDescent="0.2">
      <c r="A3560" s="86">
        <v>2306015</v>
      </c>
      <c r="B3560" s="87" t="s">
        <v>3712</v>
      </c>
      <c r="C3560" s="87" t="s">
        <v>237</v>
      </c>
      <c r="D3560" s="88">
        <v>16.57</v>
      </c>
    </row>
    <row r="3561" spans="1:4" x14ac:dyDescent="0.2">
      <c r="A3561" s="86">
        <v>2306019</v>
      </c>
      <c r="B3561" s="87" t="s">
        <v>3713</v>
      </c>
      <c r="C3561" s="87" t="s">
        <v>237</v>
      </c>
      <c r="D3561" s="88">
        <v>17.13</v>
      </c>
    </row>
    <row r="3562" spans="1:4" x14ac:dyDescent="0.2">
      <c r="A3562" s="86">
        <v>2306018</v>
      </c>
      <c r="B3562" s="87" t="s">
        <v>3714</v>
      </c>
      <c r="C3562" s="87" t="s">
        <v>237</v>
      </c>
      <c r="D3562" s="88">
        <v>2.8</v>
      </c>
    </row>
    <row r="3563" spans="1:4" x14ac:dyDescent="0.2">
      <c r="A3563" s="86">
        <v>2306016</v>
      </c>
      <c r="B3563" s="87" t="s">
        <v>3715</v>
      </c>
      <c r="C3563" s="87" t="s">
        <v>237</v>
      </c>
      <c r="D3563" s="88">
        <v>1.95</v>
      </c>
    </row>
    <row r="3564" spans="1:4" x14ac:dyDescent="0.2">
      <c r="A3564" s="86">
        <v>2305999</v>
      </c>
      <c r="B3564" s="87" t="s">
        <v>3716</v>
      </c>
      <c r="C3564" s="87" t="s">
        <v>146</v>
      </c>
      <c r="D3564" s="88">
        <v>336.25</v>
      </c>
    </row>
    <row r="3565" spans="1:4" x14ac:dyDescent="0.2">
      <c r="A3565" s="86">
        <v>2306000</v>
      </c>
      <c r="B3565" s="87" t="s">
        <v>3717</v>
      </c>
      <c r="C3565" s="87" t="s">
        <v>146</v>
      </c>
      <c r="D3565" s="88">
        <v>416.54</v>
      </c>
    </row>
    <row r="3566" spans="1:4" x14ac:dyDescent="0.2">
      <c r="A3566" s="86">
        <v>2306001</v>
      </c>
      <c r="B3566" s="87" t="s">
        <v>3718</v>
      </c>
      <c r="C3566" s="87" t="s">
        <v>146</v>
      </c>
      <c r="D3566" s="88">
        <v>635.99</v>
      </c>
    </row>
    <row r="3567" spans="1:4" x14ac:dyDescent="0.2">
      <c r="A3567" s="86">
        <v>2306002</v>
      </c>
      <c r="B3567" s="87" t="s">
        <v>3719</v>
      </c>
      <c r="C3567" s="87" t="s">
        <v>146</v>
      </c>
      <c r="D3567" s="88">
        <v>686.89</v>
      </c>
    </row>
    <row r="3568" spans="1:4" x14ac:dyDescent="0.2">
      <c r="A3568" s="86">
        <v>2306003</v>
      </c>
      <c r="B3568" s="87" t="s">
        <v>3720</v>
      </c>
      <c r="C3568" s="87" t="s">
        <v>146</v>
      </c>
      <c r="D3568" s="88">
        <v>1011</v>
      </c>
    </row>
    <row r="3569" spans="1:4" x14ac:dyDescent="0.2">
      <c r="A3569" s="86">
        <v>2305997</v>
      </c>
      <c r="B3569" s="87" t="s">
        <v>3721</v>
      </c>
      <c r="C3569" s="87" t="s">
        <v>146</v>
      </c>
      <c r="D3569" s="88">
        <v>221.4</v>
      </c>
    </row>
    <row r="3570" spans="1:4" x14ac:dyDescent="0.2">
      <c r="A3570" s="86">
        <v>2305998</v>
      </c>
      <c r="B3570" s="87" t="s">
        <v>3722</v>
      </c>
      <c r="C3570" s="87" t="s">
        <v>146</v>
      </c>
      <c r="D3570" s="88">
        <v>309.33</v>
      </c>
    </row>
    <row r="3571" spans="1:4" x14ac:dyDescent="0.2">
      <c r="A3571" s="86">
        <v>2306101</v>
      </c>
      <c r="B3571" s="87" t="s">
        <v>3723</v>
      </c>
      <c r="C3571" s="87" t="s">
        <v>146</v>
      </c>
      <c r="D3571" s="88">
        <v>68.28</v>
      </c>
    </row>
    <row r="3572" spans="1:4" x14ac:dyDescent="0.2">
      <c r="A3572" s="86">
        <v>2306102</v>
      </c>
      <c r="B3572" s="87" t="s">
        <v>3724</v>
      </c>
      <c r="C3572" s="87" t="s">
        <v>146</v>
      </c>
      <c r="D3572" s="88">
        <v>72.7</v>
      </c>
    </row>
    <row r="3573" spans="1:4" x14ac:dyDescent="0.2">
      <c r="A3573" s="86">
        <v>2306103</v>
      </c>
      <c r="B3573" s="87" t="s">
        <v>3725</v>
      </c>
      <c r="C3573" s="87" t="s">
        <v>146</v>
      </c>
      <c r="D3573" s="88">
        <v>81.89</v>
      </c>
    </row>
    <row r="3574" spans="1:4" x14ac:dyDescent="0.2">
      <c r="A3574" s="86">
        <v>2306104</v>
      </c>
      <c r="B3574" s="87" t="s">
        <v>3726</v>
      </c>
      <c r="C3574" s="87" t="s">
        <v>146</v>
      </c>
      <c r="D3574" s="88">
        <v>87.2</v>
      </c>
    </row>
    <row r="3575" spans="1:4" x14ac:dyDescent="0.2">
      <c r="A3575" s="86">
        <v>2306105</v>
      </c>
      <c r="B3575" s="87" t="s">
        <v>3727</v>
      </c>
      <c r="C3575" s="87" t="s">
        <v>146</v>
      </c>
      <c r="D3575" s="88">
        <v>92.58</v>
      </c>
    </row>
    <row r="3576" spans="1:4" x14ac:dyDescent="0.2">
      <c r="A3576" s="86">
        <v>2306106</v>
      </c>
      <c r="B3576" s="87" t="s">
        <v>3728</v>
      </c>
      <c r="C3576" s="87" t="s">
        <v>146</v>
      </c>
      <c r="D3576" s="88">
        <v>100.76</v>
      </c>
    </row>
    <row r="3577" spans="1:4" x14ac:dyDescent="0.2">
      <c r="A3577" s="86">
        <v>2306107</v>
      </c>
      <c r="B3577" s="87" t="s">
        <v>3729</v>
      </c>
      <c r="C3577" s="87" t="s">
        <v>146</v>
      </c>
      <c r="D3577" s="88">
        <v>103.67</v>
      </c>
    </row>
    <row r="3578" spans="1:4" x14ac:dyDescent="0.2">
      <c r="A3578" s="86">
        <v>2306269</v>
      </c>
      <c r="B3578" s="87" t="s">
        <v>3730</v>
      </c>
      <c r="C3578" s="87" t="s">
        <v>146</v>
      </c>
      <c r="D3578" s="88">
        <v>116.73</v>
      </c>
    </row>
    <row r="3579" spans="1:4" x14ac:dyDescent="0.2">
      <c r="A3579" s="86">
        <v>2306270</v>
      </c>
      <c r="B3579" s="87" t="s">
        <v>3731</v>
      </c>
      <c r="C3579" s="87" t="s">
        <v>146</v>
      </c>
      <c r="D3579" s="88">
        <v>130.84</v>
      </c>
    </row>
    <row r="3580" spans="1:4" x14ac:dyDescent="0.2">
      <c r="A3580" s="86">
        <v>2306271</v>
      </c>
      <c r="B3580" s="87" t="s">
        <v>3732</v>
      </c>
      <c r="C3580" s="87" t="s">
        <v>146</v>
      </c>
      <c r="D3580" s="88">
        <v>143.9</v>
      </c>
    </row>
    <row r="3581" spans="1:4" x14ac:dyDescent="0.2">
      <c r="A3581" s="86">
        <v>2306272</v>
      </c>
      <c r="B3581" s="87" t="s">
        <v>3733</v>
      </c>
      <c r="C3581" s="87" t="s">
        <v>146</v>
      </c>
      <c r="D3581" s="88">
        <v>152.18</v>
      </c>
    </row>
    <row r="3582" spans="1:4" x14ac:dyDescent="0.2">
      <c r="A3582" s="86">
        <v>2306273</v>
      </c>
      <c r="B3582" s="87" t="s">
        <v>3734</v>
      </c>
      <c r="C3582" s="87" t="s">
        <v>146</v>
      </c>
      <c r="D3582" s="88">
        <v>170.5</v>
      </c>
    </row>
    <row r="3583" spans="1:4" x14ac:dyDescent="0.2">
      <c r="A3583" s="86">
        <v>2306274</v>
      </c>
      <c r="B3583" s="87" t="s">
        <v>3735</v>
      </c>
      <c r="C3583" s="87" t="s">
        <v>146</v>
      </c>
      <c r="D3583" s="88">
        <v>183.1</v>
      </c>
    </row>
    <row r="3584" spans="1:4" x14ac:dyDescent="0.2">
      <c r="A3584" s="86">
        <v>2306275</v>
      </c>
      <c r="B3584" s="87" t="s">
        <v>3736</v>
      </c>
      <c r="C3584" s="87" t="s">
        <v>146</v>
      </c>
      <c r="D3584" s="88">
        <v>211.81</v>
      </c>
    </row>
    <row r="3585" spans="1:4" x14ac:dyDescent="0.2">
      <c r="A3585" s="86">
        <v>2306100</v>
      </c>
      <c r="B3585" s="87" t="s">
        <v>3737</v>
      </c>
      <c r="C3585" s="87" t="s">
        <v>146</v>
      </c>
      <c r="D3585" s="88">
        <v>281.23</v>
      </c>
    </row>
    <row r="3586" spans="1:4" x14ac:dyDescent="0.2">
      <c r="A3586" s="86">
        <v>2306004</v>
      </c>
      <c r="B3586" s="87" t="s">
        <v>3738</v>
      </c>
      <c r="C3586" s="87" t="s">
        <v>146</v>
      </c>
      <c r="D3586" s="88">
        <v>114.08</v>
      </c>
    </row>
    <row r="3587" spans="1:4" x14ac:dyDescent="0.2">
      <c r="A3587" s="86">
        <v>2306097</v>
      </c>
      <c r="B3587" s="87" t="s">
        <v>3739</v>
      </c>
      <c r="C3587" s="87" t="s">
        <v>146</v>
      </c>
      <c r="D3587" s="88">
        <v>131.65</v>
      </c>
    </row>
    <row r="3588" spans="1:4" x14ac:dyDescent="0.2">
      <c r="A3588" s="86">
        <v>2306098</v>
      </c>
      <c r="B3588" s="87" t="s">
        <v>3740</v>
      </c>
      <c r="C3588" s="87" t="s">
        <v>146</v>
      </c>
      <c r="D3588" s="88">
        <v>163.85</v>
      </c>
    </row>
    <row r="3589" spans="1:4" x14ac:dyDescent="0.2">
      <c r="A3589" s="86">
        <v>2306007</v>
      </c>
      <c r="B3589" s="87" t="s">
        <v>3741</v>
      </c>
      <c r="C3589" s="87" t="s">
        <v>146</v>
      </c>
      <c r="D3589" s="88">
        <v>222.91</v>
      </c>
    </row>
    <row r="3590" spans="1:4" x14ac:dyDescent="0.2">
      <c r="A3590" s="86">
        <v>2306067</v>
      </c>
      <c r="B3590" s="87" t="s">
        <v>3742</v>
      </c>
      <c r="C3590" s="87" t="s">
        <v>146</v>
      </c>
      <c r="D3590" s="88">
        <v>456.4</v>
      </c>
    </row>
    <row r="3591" spans="1:4" x14ac:dyDescent="0.2">
      <c r="A3591" s="86">
        <v>2306068</v>
      </c>
      <c r="B3591" s="87" t="s">
        <v>3743</v>
      </c>
      <c r="C3591" s="87" t="s">
        <v>146</v>
      </c>
      <c r="D3591" s="88">
        <v>575.54999999999995</v>
      </c>
    </row>
    <row r="3592" spans="1:4" x14ac:dyDescent="0.2">
      <c r="A3592" s="86">
        <v>2306069</v>
      </c>
      <c r="B3592" s="87" t="s">
        <v>3744</v>
      </c>
      <c r="C3592" s="87" t="s">
        <v>146</v>
      </c>
      <c r="D3592" s="88">
        <v>780.03</v>
      </c>
    </row>
    <row r="3593" spans="1:4" x14ac:dyDescent="0.2">
      <c r="A3593" s="86">
        <v>2306070</v>
      </c>
      <c r="B3593" s="87" t="s">
        <v>3745</v>
      </c>
      <c r="C3593" s="87" t="s">
        <v>146</v>
      </c>
      <c r="D3593" s="88">
        <v>1225.3</v>
      </c>
    </row>
    <row r="3594" spans="1:4" x14ac:dyDescent="0.2">
      <c r="A3594" s="86">
        <v>2306071</v>
      </c>
      <c r="B3594" s="87" t="s">
        <v>3746</v>
      </c>
      <c r="C3594" s="87" t="s">
        <v>146</v>
      </c>
      <c r="D3594" s="88">
        <v>1844.17</v>
      </c>
    </row>
    <row r="3595" spans="1:4" x14ac:dyDescent="0.2">
      <c r="A3595" s="86">
        <v>2306181</v>
      </c>
      <c r="B3595" s="87" t="s">
        <v>3747</v>
      </c>
      <c r="C3595" s="87" t="s">
        <v>146</v>
      </c>
      <c r="D3595" s="88">
        <v>1858.79</v>
      </c>
    </row>
    <row r="3596" spans="1:4" x14ac:dyDescent="0.2">
      <c r="A3596" s="86">
        <v>2306062</v>
      </c>
      <c r="B3596" s="87" t="s">
        <v>3748</v>
      </c>
      <c r="C3596" s="87" t="s">
        <v>146</v>
      </c>
      <c r="D3596" s="88">
        <v>82.38</v>
      </c>
    </row>
    <row r="3597" spans="1:4" x14ac:dyDescent="0.2">
      <c r="A3597" s="86">
        <v>2306063</v>
      </c>
      <c r="B3597" s="87" t="s">
        <v>3749</v>
      </c>
      <c r="C3597" s="87" t="s">
        <v>146</v>
      </c>
      <c r="D3597" s="88">
        <v>99.89</v>
      </c>
    </row>
    <row r="3598" spans="1:4" x14ac:dyDescent="0.2">
      <c r="A3598" s="86">
        <v>2306064</v>
      </c>
      <c r="B3598" s="87" t="s">
        <v>3750</v>
      </c>
      <c r="C3598" s="87" t="s">
        <v>146</v>
      </c>
      <c r="D3598" s="88">
        <v>123.99</v>
      </c>
    </row>
    <row r="3599" spans="1:4" x14ac:dyDescent="0.2">
      <c r="A3599" s="86">
        <v>2306065</v>
      </c>
      <c r="B3599" s="87" t="s">
        <v>3751</v>
      </c>
      <c r="C3599" s="87" t="s">
        <v>146</v>
      </c>
      <c r="D3599" s="88">
        <v>161.36000000000001</v>
      </c>
    </row>
    <row r="3600" spans="1:4" x14ac:dyDescent="0.2">
      <c r="A3600" s="86">
        <v>2306066</v>
      </c>
      <c r="B3600" s="87" t="s">
        <v>3752</v>
      </c>
      <c r="C3600" s="87" t="s">
        <v>146</v>
      </c>
      <c r="D3600" s="88">
        <v>228.62</v>
      </c>
    </row>
    <row r="3601" spans="1:4" x14ac:dyDescent="0.2">
      <c r="A3601" s="86">
        <v>2306180</v>
      </c>
      <c r="B3601" s="87" t="s">
        <v>3753</v>
      </c>
      <c r="C3601" s="87" t="s">
        <v>146</v>
      </c>
      <c r="D3601" s="88">
        <v>258.95999999999998</v>
      </c>
    </row>
    <row r="3602" spans="1:4" x14ac:dyDescent="0.2">
      <c r="A3602" s="86">
        <v>2306009</v>
      </c>
      <c r="B3602" s="87" t="s">
        <v>3754</v>
      </c>
      <c r="C3602" s="87" t="s">
        <v>146</v>
      </c>
      <c r="D3602" s="88">
        <v>15.6</v>
      </c>
    </row>
    <row r="3603" spans="1:4" x14ac:dyDescent="0.2">
      <c r="A3603" s="86">
        <v>2306010</v>
      </c>
      <c r="B3603" s="87" t="s">
        <v>3755</v>
      </c>
      <c r="C3603" s="87" t="s">
        <v>146</v>
      </c>
      <c r="D3603" s="88">
        <v>19.440000000000001</v>
      </c>
    </row>
    <row r="3604" spans="1:4" x14ac:dyDescent="0.2">
      <c r="A3604" s="86">
        <v>2306011</v>
      </c>
      <c r="B3604" s="87" t="s">
        <v>3756</v>
      </c>
      <c r="C3604" s="87" t="s">
        <v>146</v>
      </c>
      <c r="D3604" s="88">
        <v>22.15</v>
      </c>
    </row>
    <row r="3605" spans="1:4" x14ac:dyDescent="0.2">
      <c r="A3605" s="86">
        <v>2306012</v>
      </c>
      <c r="B3605" s="87" t="s">
        <v>3757</v>
      </c>
      <c r="C3605" s="87" t="s">
        <v>146</v>
      </c>
      <c r="D3605" s="88">
        <v>25.93</v>
      </c>
    </row>
    <row r="3606" spans="1:4" x14ac:dyDescent="0.2">
      <c r="A3606" s="86">
        <v>2306108</v>
      </c>
      <c r="B3606" s="87" t="s">
        <v>3758</v>
      </c>
      <c r="C3606" s="87" t="s">
        <v>146</v>
      </c>
      <c r="D3606" s="88">
        <v>155.25</v>
      </c>
    </row>
    <row r="3607" spans="1:4" x14ac:dyDescent="0.2">
      <c r="A3607" s="86">
        <v>2306110</v>
      </c>
      <c r="B3607" s="87" t="s">
        <v>3759</v>
      </c>
      <c r="C3607" s="87" t="s">
        <v>146</v>
      </c>
      <c r="D3607" s="88">
        <v>222.19</v>
      </c>
    </row>
    <row r="3608" spans="1:4" x14ac:dyDescent="0.2">
      <c r="A3608" s="86">
        <v>2306111</v>
      </c>
      <c r="B3608" s="87" t="s">
        <v>3760</v>
      </c>
      <c r="C3608" s="87" t="s">
        <v>146</v>
      </c>
      <c r="D3608" s="88">
        <v>262.54000000000002</v>
      </c>
    </row>
    <row r="3609" spans="1:4" x14ac:dyDescent="0.2">
      <c r="A3609" s="86">
        <v>2306112</v>
      </c>
      <c r="B3609" s="87" t="s">
        <v>3761</v>
      </c>
      <c r="C3609" s="87" t="s">
        <v>146</v>
      </c>
      <c r="D3609" s="88">
        <v>327.37</v>
      </c>
    </row>
    <row r="3610" spans="1:4" x14ac:dyDescent="0.2">
      <c r="A3610" s="86">
        <v>2306113</v>
      </c>
      <c r="B3610" s="87" t="s">
        <v>3762</v>
      </c>
      <c r="C3610" s="87" t="s">
        <v>146</v>
      </c>
      <c r="D3610" s="88">
        <v>386.05</v>
      </c>
    </row>
    <row r="3611" spans="1:4" x14ac:dyDescent="0.2">
      <c r="A3611" s="86">
        <v>2306123</v>
      </c>
      <c r="B3611" s="87" t="s">
        <v>3763</v>
      </c>
      <c r="C3611" s="87" t="s">
        <v>146</v>
      </c>
      <c r="D3611" s="88">
        <v>426.49</v>
      </c>
    </row>
    <row r="3612" spans="1:4" x14ac:dyDescent="0.2">
      <c r="A3612" s="86">
        <v>2306124</v>
      </c>
      <c r="B3612" s="87" t="s">
        <v>3764</v>
      </c>
      <c r="C3612" s="87" t="s">
        <v>146</v>
      </c>
      <c r="D3612" s="88">
        <v>626.24</v>
      </c>
    </row>
    <row r="3613" spans="1:4" x14ac:dyDescent="0.2">
      <c r="A3613" s="86">
        <v>2306125</v>
      </c>
      <c r="B3613" s="87" t="s">
        <v>3765</v>
      </c>
      <c r="C3613" s="87" t="s">
        <v>146</v>
      </c>
      <c r="D3613" s="88">
        <v>748.16</v>
      </c>
    </row>
    <row r="3614" spans="1:4" x14ac:dyDescent="0.2">
      <c r="A3614" s="86">
        <v>2306126</v>
      </c>
      <c r="B3614" s="87" t="s">
        <v>3766</v>
      </c>
      <c r="C3614" s="87" t="s">
        <v>146</v>
      </c>
      <c r="D3614" s="88">
        <v>942.92</v>
      </c>
    </row>
    <row r="3615" spans="1:4" x14ac:dyDescent="0.2">
      <c r="A3615" s="86">
        <v>2306127</v>
      </c>
      <c r="B3615" s="87" t="s">
        <v>3767</v>
      </c>
      <c r="C3615" s="87" t="s">
        <v>146</v>
      </c>
      <c r="D3615" s="88">
        <v>1118.98</v>
      </c>
    </row>
    <row r="3616" spans="1:4" x14ac:dyDescent="0.2">
      <c r="A3616" s="86">
        <v>2306300</v>
      </c>
      <c r="B3616" s="87" t="s">
        <v>3768</v>
      </c>
      <c r="C3616" s="87" t="s">
        <v>146</v>
      </c>
      <c r="D3616" s="88">
        <v>32.04</v>
      </c>
    </row>
    <row r="3617" spans="1:4" x14ac:dyDescent="0.2">
      <c r="A3617" s="86">
        <v>2306301</v>
      </c>
      <c r="B3617" s="87" t="s">
        <v>3769</v>
      </c>
      <c r="C3617" s="87" t="s">
        <v>146</v>
      </c>
      <c r="D3617" s="88">
        <v>34.6</v>
      </c>
    </row>
    <row r="3618" spans="1:4" x14ac:dyDescent="0.2">
      <c r="A3618" s="86">
        <v>2306302</v>
      </c>
      <c r="B3618" s="87" t="s">
        <v>3770</v>
      </c>
      <c r="C3618" s="87" t="s">
        <v>146</v>
      </c>
      <c r="D3618" s="88">
        <v>41.58</v>
      </c>
    </row>
    <row r="3619" spans="1:4" x14ac:dyDescent="0.2">
      <c r="A3619" s="86">
        <v>2306303</v>
      </c>
      <c r="B3619" s="87" t="s">
        <v>3771</v>
      </c>
      <c r="C3619" s="87" t="s">
        <v>146</v>
      </c>
      <c r="D3619" s="88">
        <v>45.35</v>
      </c>
    </row>
    <row r="3620" spans="1:4" x14ac:dyDescent="0.2">
      <c r="A3620" s="86">
        <v>2306304</v>
      </c>
      <c r="B3620" s="87" t="s">
        <v>3772</v>
      </c>
      <c r="C3620" s="87" t="s">
        <v>146</v>
      </c>
      <c r="D3620" s="88">
        <v>48.43</v>
      </c>
    </row>
    <row r="3621" spans="1:4" x14ac:dyDescent="0.2">
      <c r="A3621" s="86">
        <v>2306305</v>
      </c>
      <c r="B3621" s="87" t="s">
        <v>3773</v>
      </c>
      <c r="C3621" s="87" t="s">
        <v>146</v>
      </c>
      <c r="D3621" s="88">
        <v>54.4</v>
      </c>
    </row>
    <row r="3622" spans="1:4" x14ac:dyDescent="0.2">
      <c r="A3622" s="86">
        <v>2306306</v>
      </c>
      <c r="B3622" s="87" t="s">
        <v>3774</v>
      </c>
      <c r="C3622" s="87" t="s">
        <v>146</v>
      </c>
      <c r="D3622" s="88">
        <v>55.75</v>
      </c>
    </row>
    <row r="3623" spans="1:4" x14ac:dyDescent="0.2">
      <c r="A3623" s="86">
        <v>2306307</v>
      </c>
      <c r="B3623" s="87" t="s">
        <v>3775</v>
      </c>
      <c r="C3623" s="87" t="s">
        <v>146</v>
      </c>
      <c r="D3623" s="88">
        <v>64.790000000000006</v>
      </c>
    </row>
    <row r="3624" spans="1:4" x14ac:dyDescent="0.2">
      <c r="A3624" s="86">
        <v>2306308</v>
      </c>
      <c r="B3624" s="87" t="s">
        <v>3776</v>
      </c>
      <c r="C3624" s="87" t="s">
        <v>146</v>
      </c>
      <c r="D3624" s="88">
        <v>73.48</v>
      </c>
    </row>
    <row r="3625" spans="1:4" x14ac:dyDescent="0.2">
      <c r="A3625" s="86">
        <v>2306309</v>
      </c>
      <c r="B3625" s="87" t="s">
        <v>3777</v>
      </c>
      <c r="C3625" s="87" t="s">
        <v>146</v>
      </c>
      <c r="D3625" s="88">
        <v>83.23</v>
      </c>
    </row>
    <row r="3626" spans="1:4" x14ac:dyDescent="0.2">
      <c r="A3626" s="86">
        <v>2306310</v>
      </c>
      <c r="B3626" s="87" t="s">
        <v>3778</v>
      </c>
      <c r="C3626" s="87" t="s">
        <v>146</v>
      </c>
      <c r="D3626" s="88">
        <v>88.09</v>
      </c>
    </row>
    <row r="3627" spans="1:4" x14ac:dyDescent="0.2">
      <c r="A3627" s="86">
        <v>2306311</v>
      </c>
      <c r="B3627" s="87" t="s">
        <v>3779</v>
      </c>
      <c r="C3627" s="87" t="s">
        <v>146</v>
      </c>
      <c r="D3627" s="88">
        <v>101.42</v>
      </c>
    </row>
    <row r="3628" spans="1:4" x14ac:dyDescent="0.2">
      <c r="A3628" s="86">
        <v>2306312</v>
      </c>
      <c r="B3628" s="87" t="s">
        <v>3780</v>
      </c>
      <c r="C3628" s="87" t="s">
        <v>146</v>
      </c>
      <c r="D3628" s="88">
        <v>110.18</v>
      </c>
    </row>
    <row r="3629" spans="1:4" x14ac:dyDescent="0.2">
      <c r="A3629" s="86">
        <v>2306313</v>
      </c>
      <c r="B3629" s="87" t="s">
        <v>3781</v>
      </c>
      <c r="C3629" s="87" t="s">
        <v>146</v>
      </c>
      <c r="D3629" s="88">
        <v>132.91999999999999</v>
      </c>
    </row>
    <row r="3630" spans="1:4" x14ac:dyDescent="0.2">
      <c r="A3630" s="86">
        <v>2306013</v>
      </c>
      <c r="B3630" s="87" t="s">
        <v>3782</v>
      </c>
      <c r="C3630" s="87" t="s">
        <v>237</v>
      </c>
      <c r="D3630" s="88">
        <v>11.45</v>
      </c>
    </row>
    <row r="3631" spans="1:4" x14ac:dyDescent="0.2">
      <c r="A3631" s="86">
        <v>2306243</v>
      </c>
      <c r="B3631" s="87" t="s">
        <v>3783</v>
      </c>
      <c r="C3631" s="87" t="s">
        <v>146</v>
      </c>
      <c r="D3631" s="88">
        <v>533.74</v>
      </c>
    </row>
    <row r="3632" spans="1:4" x14ac:dyDescent="0.2">
      <c r="A3632" s="86">
        <v>2408149</v>
      </c>
      <c r="B3632" s="87" t="s">
        <v>6544</v>
      </c>
      <c r="C3632" s="87" t="s">
        <v>237</v>
      </c>
      <c r="D3632" s="88">
        <v>14.77</v>
      </c>
    </row>
    <row r="3633" spans="1:4" x14ac:dyDescent="0.2">
      <c r="A3633" s="86">
        <v>2407972</v>
      </c>
      <c r="B3633" s="87" t="s">
        <v>3784</v>
      </c>
      <c r="C3633" s="87" t="s">
        <v>237</v>
      </c>
      <c r="D3633" s="88">
        <v>67.45</v>
      </c>
    </row>
    <row r="3634" spans="1:4" x14ac:dyDescent="0.2">
      <c r="A3634" s="86">
        <v>2408075</v>
      </c>
      <c r="B3634" s="87" t="s">
        <v>3785</v>
      </c>
      <c r="C3634" s="87" t="s">
        <v>1585</v>
      </c>
      <c r="D3634" s="88">
        <v>5.44</v>
      </c>
    </row>
    <row r="3635" spans="1:4" x14ac:dyDescent="0.2">
      <c r="A3635" s="86">
        <v>2408069</v>
      </c>
      <c r="B3635" s="87" t="s">
        <v>3786</v>
      </c>
      <c r="C3635" s="87" t="s">
        <v>1585</v>
      </c>
      <c r="D3635" s="88">
        <v>5.15</v>
      </c>
    </row>
    <row r="3636" spans="1:4" x14ac:dyDescent="0.2">
      <c r="A3636" s="86">
        <v>2419790</v>
      </c>
      <c r="B3636" s="87" t="s">
        <v>3787</v>
      </c>
      <c r="C3636" s="87" t="s">
        <v>1585</v>
      </c>
      <c r="D3636" s="88">
        <v>9.3000000000000007</v>
      </c>
    </row>
    <row r="3637" spans="1:4" x14ac:dyDescent="0.2">
      <c r="A3637" s="86">
        <v>2408068</v>
      </c>
      <c r="B3637" s="87" t="s">
        <v>3788</v>
      </c>
      <c r="C3637" s="87" t="s">
        <v>1585</v>
      </c>
      <c r="D3637" s="88">
        <v>14.49</v>
      </c>
    </row>
    <row r="3638" spans="1:4" x14ac:dyDescent="0.2">
      <c r="A3638" s="86">
        <v>2419705</v>
      </c>
      <c r="B3638" s="87" t="s">
        <v>3789</v>
      </c>
      <c r="C3638" s="87" t="s">
        <v>1585</v>
      </c>
      <c r="D3638" s="88">
        <v>10.1</v>
      </c>
    </row>
    <row r="3639" spans="1:4" x14ac:dyDescent="0.2">
      <c r="A3639" s="86">
        <v>2419704</v>
      </c>
      <c r="B3639" s="87" t="s">
        <v>3790</v>
      </c>
      <c r="C3639" s="87" t="s">
        <v>1585</v>
      </c>
      <c r="D3639" s="88">
        <v>13.34</v>
      </c>
    </row>
    <row r="3640" spans="1:4" x14ac:dyDescent="0.2">
      <c r="A3640" s="86">
        <v>2419703</v>
      </c>
      <c r="B3640" s="87" t="s">
        <v>3791</v>
      </c>
      <c r="C3640" s="87" t="s">
        <v>1585</v>
      </c>
      <c r="D3640" s="88">
        <v>14.97</v>
      </c>
    </row>
    <row r="3641" spans="1:4" x14ac:dyDescent="0.2">
      <c r="A3641" s="86">
        <v>2408080</v>
      </c>
      <c r="B3641" s="87" t="s">
        <v>3792</v>
      </c>
      <c r="C3641" s="87" t="s">
        <v>1585</v>
      </c>
      <c r="D3641" s="88">
        <v>7.62</v>
      </c>
    </row>
    <row r="3642" spans="1:4" x14ac:dyDescent="0.2">
      <c r="A3642" s="86">
        <v>2408078</v>
      </c>
      <c r="B3642" s="87" t="s">
        <v>3793</v>
      </c>
      <c r="C3642" s="87" t="s">
        <v>1585</v>
      </c>
      <c r="D3642" s="88">
        <v>2.8</v>
      </c>
    </row>
    <row r="3643" spans="1:4" x14ac:dyDescent="0.2">
      <c r="A3643" s="86">
        <v>2408077</v>
      </c>
      <c r="B3643" s="87" t="s">
        <v>3794</v>
      </c>
      <c r="C3643" s="87" t="s">
        <v>1585</v>
      </c>
      <c r="D3643" s="88">
        <v>6.32</v>
      </c>
    </row>
    <row r="3644" spans="1:4" x14ac:dyDescent="0.2">
      <c r="A3644" s="86">
        <v>2408079</v>
      </c>
      <c r="B3644" s="87" t="s">
        <v>3795</v>
      </c>
      <c r="C3644" s="87" t="s">
        <v>1585</v>
      </c>
      <c r="D3644" s="88">
        <v>40.96</v>
      </c>
    </row>
    <row r="3645" spans="1:4" x14ac:dyDescent="0.2">
      <c r="A3645" s="86">
        <v>2408076</v>
      </c>
      <c r="B3645" s="87" t="s">
        <v>3796</v>
      </c>
      <c r="C3645" s="87" t="s">
        <v>1585</v>
      </c>
      <c r="D3645" s="88">
        <v>9.85</v>
      </c>
    </row>
    <row r="3646" spans="1:4" x14ac:dyDescent="0.2">
      <c r="A3646" s="86">
        <v>2408057</v>
      </c>
      <c r="B3646" s="87" t="s">
        <v>3797</v>
      </c>
      <c r="C3646" s="87" t="s">
        <v>237</v>
      </c>
      <c r="D3646" s="88">
        <v>96.24</v>
      </c>
    </row>
    <row r="3647" spans="1:4" x14ac:dyDescent="0.2">
      <c r="A3647" s="86">
        <v>2408058</v>
      </c>
      <c r="B3647" s="87" t="s">
        <v>3798</v>
      </c>
      <c r="C3647" s="87" t="s">
        <v>237</v>
      </c>
      <c r="D3647" s="88">
        <v>66.63</v>
      </c>
    </row>
    <row r="3648" spans="1:4" x14ac:dyDescent="0.2">
      <c r="A3648" s="86">
        <v>2419789</v>
      </c>
      <c r="B3648" s="87" t="s">
        <v>3799</v>
      </c>
      <c r="C3648" s="87" t="s">
        <v>1585</v>
      </c>
      <c r="D3648" s="88">
        <v>8.3000000000000007</v>
      </c>
    </row>
    <row r="3649" spans="1:4" x14ac:dyDescent="0.2">
      <c r="A3649" s="86">
        <v>2607183</v>
      </c>
      <c r="B3649" s="87" t="s">
        <v>3800</v>
      </c>
      <c r="C3649" s="87" t="s">
        <v>151</v>
      </c>
      <c r="D3649" s="88">
        <v>316.64</v>
      </c>
    </row>
    <row r="3650" spans="1:4" x14ac:dyDescent="0.2">
      <c r="A3650" s="86">
        <v>2607226</v>
      </c>
      <c r="B3650" s="87" t="s">
        <v>3801</v>
      </c>
      <c r="C3650" s="87" t="s">
        <v>151</v>
      </c>
      <c r="D3650" s="88">
        <v>349211.93</v>
      </c>
    </row>
    <row r="3651" spans="1:4" x14ac:dyDescent="0.2">
      <c r="A3651" s="86">
        <v>2607209</v>
      </c>
      <c r="B3651" s="87" t="s">
        <v>3802</v>
      </c>
      <c r="C3651" s="87" t="s">
        <v>151</v>
      </c>
      <c r="D3651" s="88">
        <v>304151.09999999998</v>
      </c>
    </row>
    <row r="3652" spans="1:4" x14ac:dyDescent="0.2">
      <c r="A3652" s="86">
        <v>2607161</v>
      </c>
      <c r="B3652" s="87" t="s">
        <v>3803</v>
      </c>
      <c r="C3652" s="87" t="s">
        <v>151</v>
      </c>
      <c r="D3652" s="88">
        <v>418603.88</v>
      </c>
    </row>
    <row r="3653" spans="1:4" x14ac:dyDescent="0.2">
      <c r="A3653" s="86">
        <v>2607148</v>
      </c>
      <c r="B3653" s="87" t="s">
        <v>3804</v>
      </c>
      <c r="C3653" s="87" t="s">
        <v>151</v>
      </c>
      <c r="D3653" s="88">
        <v>441236.93</v>
      </c>
    </row>
    <row r="3654" spans="1:4" x14ac:dyDescent="0.2">
      <c r="A3654" s="86">
        <v>2607213</v>
      </c>
      <c r="B3654" s="87" t="s">
        <v>3805</v>
      </c>
      <c r="C3654" s="87" t="s">
        <v>151</v>
      </c>
      <c r="D3654" s="88">
        <v>384095.44</v>
      </c>
    </row>
    <row r="3655" spans="1:4" x14ac:dyDescent="0.2">
      <c r="A3655" s="86">
        <v>2607165</v>
      </c>
      <c r="B3655" s="87" t="s">
        <v>3806</v>
      </c>
      <c r="C3655" s="87" t="s">
        <v>151</v>
      </c>
      <c r="D3655" s="88">
        <v>531374.71</v>
      </c>
    </row>
    <row r="3656" spans="1:4" x14ac:dyDescent="0.2">
      <c r="A3656" s="86">
        <v>2607152</v>
      </c>
      <c r="B3656" s="87" t="s">
        <v>3807</v>
      </c>
      <c r="C3656" s="87" t="s">
        <v>151</v>
      </c>
      <c r="D3656" s="88">
        <v>527044.77</v>
      </c>
    </row>
    <row r="3657" spans="1:4" x14ac:dyDescent="0.2">
      <c r="A3657" s="86">
        <v>2607217</v>
      </c>
      <c r="B3657" s="87" t="s">
        <v>3808</v>
      </c>
      <c r="C3657" s="87" t="s">
        <v>151</v>
      </c>
      <c r="D3657" s="88">
        <v>457348.29</v>
      </c>
    </row>
    <row r="3658" spans="1:4" x14ac:dyDescent="0.2">
      <c r="A3658" s="86">
        <v>2607169</v>
      </c>
      <c r="B3658" s="87" t="s">
        <v>3809</v>
      </c>
      <c r="C3658" s="87" t="s">
        <v>151</v>
      </c>
      <c r="D3658" s="88">
        <v>632525.29</v>
      </c>
    </row>
    <row r="3659" spans="1:4" x14ac:dyDescent="0.2">
      <c r="A3659" s="86">
        <v>2607156</v>
      </c>
      <c r="B3659" s="87" t="s">
        <v>3810</v>
      </c>
      <c r="C3659" s="87" t="s">
        <v>151</v>
      </c>
      <c r="D3659" s="88">
        <v>464356.58</v>
      </c>
    </row>
    <row r="3660" spans="1:4" x14ac:dyDescent="0.2">
      <c r="A3660" s="86">
        <v>2607221</v>
      </c>
      <c r="B3660" s="87" t="s">
        <v>3811</v>
      </c>
      <c r="C3660" s="87" t="s">
        <v>151</v>
      </c>
      <c r="D3660" s="88">
        <v>404127.96</v>
      </c>
    </row>
    <row r="3661" spans="1:4" x14ac:dyDescent="0.2">
      <c r="A3661" s="86">
        <v>2607173</v>
      </c>
      <c r="B3661" s="87" t="s">
        <v>3812</v>
      </c>
      <c r="C3661" s="87" t="s">
        <v>151</v>
      </c>
      <c r="D3661" s="88">
        <v>559038.30000000005</v>
      </c>
    </row>
    <row r="3662" spans="1:4" x14ac:dyDescent="0.2">
      <c r="A3662" s="86">
        <v>2607227</v>
      </c>
      <c r="B3662" s="87" t="s">
        <v>3813</v>
      </c>
      <c r="C3662" s="87" t="s">
        <v>151</v>
      </c>
      <c r="D3662" s="88">
        <v>383862.85</v>
      </c>
    </row>
    <row r="3663" spans="1:4" x14ac:dyDescent="0.2">
      <c r="A3663" s="86">
        <v>2607210</v>
      </c>
      <c r="B3663" s="87" t="s">
        <v>3814</v>
      </c>
      <c r="C3663" s="87" t="s">
        <v>151</v>
      </c>
      <c r="D3663" s="88">
        <v>334261.53999999998</v>
      </c>
    </row>
    <row r="3664" spans="1:4" x14ac:dyDescent="0.2">
      <c r="A3664" s="86">
        <v>2607162</v>
      </c>
      <c r="B3664" s="87" t="s">
        <v>3815</v>
      </c>
      <c r="C3664" s="87" t="s">
        <v>151</v>
      </c>
      <c r="D3664" s="88">
        <v>460278.51</v>
      </c>
    </row>
    <row r="3665" spans="1:4" x14ac:dyDescent="0.2">
      <c r="A3665" s="86">
        <v>2607149</v>
      </c>
      <c r="B3665" s="87" t="s">
        <v>3816</v>
      </c>
      <c r="C3665" s="87" t="s">
        <v>151</v>
      </c>
      <c r="D3665" s="88">
        <v>485126.52</v>
      </c>
    </row>
    <row r="3666" spans="1:4" x14ac:dyDescent="0.2">
      <c r="A3666" s="86">
        <v>2607214</v>
      </c>
      <c r="B3666" s="87" t="s">
        <v>3817</v>
      </c>
      <c r="C3666" s="87" t="s">
        <v>151</v>
      </c>
      <c r="D3666" s="88">
        <v>422227.33</v>
      </c>
    </row>
    <row r="3667" spans="1:4" x14ac:dyDescent="0.2">
      <c r="A3667" s="86">
        <v>2607166</v>
      </c>
      <c r="B3667" s="87" t="s">
        <v>3818</v>
      </c>
      <c r="C3667" s="87" t="s">
        <v>151</v>
      </c>
      <c r="D3667" s="88">
        <v>584181.98</v>
      </c>
    </row>
    <row r="3668" spans="1:4" x14ac:dyDescent="0.2">
      <c r="A3668" s="86">
        <v>2607153</v>
      </c>
      <c r="B3668" s="87" t="s">
        <v>3819</v>
      </c>
      <c r="C3668" s="87" t="s">
        <v>151</v>
      </c>
      <c r="D3668" s="88">
        <v>579283.05000000005</v>
      </c>
    </row>
    <row r="3669" spans="1:4" x14ac:dyDescent="0.2">
      <c r="A3669" s="86">
        <v>2607218</v>
      </c>
      <c r="B3669" s="87" t="s">
        <v>3820</v>
      </c>
      <c r="C3669" s="87" t="s">
        <v>151</v>
      </c>
      <c r="D3669" s="88">
        <v>504855.11</v>
      </c>
    </row>
    <row r="3670" spans="1:4" x14ac:dyDescent="0.2">
      <c r="A3670" s="86">
        <v>2607170</v>
      </c>
      <c r="B3670" s="87" t="s">
        <v>3821</v>
      </c>
      <c r="C3670" s="87" t="s">
        <v>151</v>
      </c>
      <c r="D3670" s="88">
        <v>695478.73</v>
      </c>
    </row>
    <row r="3671" spans="1:4" x14ac:dyDescent="0.2">
      <c r="A3671" s="86">
        <v>2607157</v>
      </c>
      <c r="B3671" s="87" t="s">
        <v>3822</v>
      </c>
      <c r="C3671" s="87" t="s">
        <v>151</v>
      </c>
      <c r="D3671" s="88">
        <v>512611.42</v>
      </c>
    </row>
    <row r="3672" spans="1:4" x14ac:dyDescent="0.2">
      <c r="A3672" s="86">
        <v>2607222</v>
      </c>
      <c r="B3672" s="87" t="s">
        <v>3823</v>
      </c>
      <c r="C3672" s="87" t="s">
        <v>151</v>
      </c>
      <c r="D3672" s="88">
        <v>444270.17</v>
      </c>
    </row>
    <row r="3673" spans="1:4" x14ac:dyDescent="0.2">
      <c r="A3673" s="86">
        <v>2607174</v>
      </c>
      <c r="B3673" s="87" t="s">
        <v>3824</v>
      </c>
      <c r="C3673" s="87" t="s">
        <v>151</v>
      </c>
      <c r="D3673" s="88">
        <v>614626.36</v>
      </c>
    </row>
    <row r="3674" spans="1:4" x14ac:dyDescent="0.2">
      <c r="A3674" s="86">
        <v>2607228</v>
      </c>
      <c r="B3674" s="87" t="s">
        <v>3825</v>
      </c>
      <c r="C3674" s="87" t="s">
        <v>151</v>
      </c>
      <c r="D3674" s="88">
        <v>421951.3</v>
      </c>
    </row>
    <row r="3675" spans="1:4" x14ac:dyDescent="0.2">
      <c r="A3675" s="86">
        <v>2607211</v>
      </c>
      <c r="B3675" s="87" t="s">
        <v>3826</v>
      </c>
      <c r="C3675" s="87" t="s">
        <v>151</v>
      </c>
      <c r="D3675" s="88">
        <v>367362.23</v>
      </c>
    </row>
    <row r="3676" spans="1:4" x14ac:dyDescent="0.2">
      <c r="A3676" s="86">
        <v>2607163</v>
      </c>
      <c r="B3676" s="87" t="s">
        <v>3827</v>
      </c>
      <c r="C3676" s="87" t="s">
        <v>151</v>
      </c>
      <c r="D3676" s="88">
        <v>508110.62</v>
      </c>
    </row>
    <row r="3677" spans="1:4" x14ac:dyDescent="0.2">
      <c r="A3677" s="86">
        <v>2607150</v>
      </c>
      <c r="B3677" s="87" t="s">
        <v>3828</v>
      </c>
      <c r="C3677" s="87" t="s">
        <v>151</v>
      </c>
      <c r="D3677" s="88">
        <v>535471.54</v>
      </c>
    </row>
    <row r="3678" spans="1:4" x14ac:dyDescent="0.2">
      <c r="A3678" s="86">
        <v>2607215</v>
      </c>
      <c r="B3678" s="87" t="s">
        <v>3829</v>
      </c>
      <c r="C3678" s="87" t="s">
        <v>151</v>
      </c>
      <c r="D3678" s="88">
        <v>464146.5</v>
      </c>
    </row>
    <row r="3679" spans="1:4" x14ac:dyDescent="0.2">
      <c r="A3679" s="86">
        <v>2607167</v>
      </c>
      <c r="B3679" s="87" t="s">
        <v>3830</v>
      </c>
      <c r="C3679" s="87" t="s">
        <v>151</v>
      </c>
      <c r="D3679" s="88">
        <v>642213.75</v>
      </c>
    </row>
    <row r="3680" spans="1:4" x14ac:dyDescent="0.2">
      <c r="A3680" s="86">
        <v>2607154</v>
      </c>
      <c r="B3680" s="87" t="s">
        <v>3831</v>
      </c>
      <c r="C3680" s="87" t="s">
        <v>151</v>
      </c>
      <c r="D3680" s="88">
        <v>636716.30000000005</v>
      </c>
    </row>
    <row r="3681" spans="1:4" x14ac:dyDescent="0.2">
      <c r="A3681" s="86">
        <v>2607219</v>
      </c>
      <c r="B3681" s="87" t="s">
        <v>3832</v>
      </c>
      <c r="C3681" s="87" t="s">
        <v>151</v>
      </c>
      <c r="D3681" s="88">
        <v>554845.52</v>
      </c>
    </row>
    <row r="3682" spans="1:4" x14ac:dyDescent="0.2">
      <c r="A3682" s="86">
        <v>2607171</v>
      </c>
      <c r="B3682" s="87" t="s">
        <v>3833</v>
      </c>
      <c r="C3682" s="87" t="s">
        <v>151</v>
      </c>
      <c r="D3682" s="88">
        <v>770768.79</v>
      </c>
    </row>
    <row r="3683" spans="1:4" x14ac:dyDescent="0.2">
      <c r="A3683" s="86">
        <v>2607158</v>
      </c>
      <c r="B3683" s="87" t="s">
        <v>3834</v>
      </c>
      <c r="C3683" s="87" t="s">
        <v>151</v>
      </c>
      <c r="D3683" s="88">
        <v>563415.64</v>
      </c>
    </row>
    <row r="3684" spans="1:4" x14ac:dyDescent="0.2">
      <c r="A3684" s="86">
        <v>2607223</v>
      </c>
      <c r="B3684" s="87" t="s">
        <v>3835</v>
      </c>
      <c r="C3684" s="87" t="s">
        <v>151</v>
      </c>
      <c r="D3684" s="88">
        <v>488399.37</v>
      </c>
    </row>
    <row r="3685" spans="1:4" x14ac:dyDescent="0.2">
      <c r="A3685" s="86">
        <v>2607175</v>
      </c>
      <c r="B3685" s="87" t="s">
        <v>3836</v>
      </c>
      <c r="C3685" s="87" t="s">
        <v>151</v>
      </c>
      <c r="D3685" s="88">
        <v>675714.64</v>
      </c>
    </row>
    <row r="3686" spans="1:4" x14ac:dyDescent="0.2">
      <c r="A3686" s="86">
        <v>2607151</v>
      </c>
      <c r="B3686" s="87" t="s">
        <v>3837</v>
      </c>
      <c r="C3686" s="87" t="s">
        <v>151</v>
      </c>
      <c r="D3686" s="88">
        <v>641818.34</v>
      </c>
    </row>
    <row r="3687" spans="1:4" x14ac:dyDescent="0.2">
      <c r="A3687" s="86">
        <v>2607216</v>
      </c>
      <c r="B3687" s="87" t="s">
        <v>3838</v>
      </c>
      <c r="C3687" s="87" t="s">
        <v>151</v>
      </c>
      <c r="D3687" s="88">
        <v>558609.91</v>
      </c>
    </row>
    <row r="3688" spans="1:4" x14ac:dyDescent="0.2">
      <c r="A3688" s="86">
        <v>2607168</v>
      </c>
      <c r="B3688" s="87" t="s">
        <v>3839</v>
      </c>
      <c r="C3688" s="87" t="s">
        <v>151</v>
      </c>
      <c r="D3688" s="88">
        <v>776435.41</v>
      </c>
    </row>
    <row r="3689" spans="1:4" x14ac:dyDescent="0.2">
      <c r="A3689" s="86">
        <v>2607155</v>
      </c>
      <c r="B3689" s="87" t="s">
        <v>3840</v>
      </c>
      <c r="C3689" s="87" t="s">
        <v>151</v>
      </c>
      <c r="D3689" s="88">
        <v>769403.51</v>
      </c>
    </row>
    <row r="3690" spans="1:4" x14ac:dyDescent="0.2">
      <c r="A3690" s="86">
        <v>2607220</v>
      </c>
      <c r="B3690" s="87" t="s">
        <v>3841</v>
      </c>
      <c r="C3690" s="87" t="s">
        <v>151</v>
      </c>
      <c r="D3690" s="88">
        <v>665055.31000000006</v>
      </c>
    </row>
    <row r="3691" spans="1:4" x14ac:dyDescent="0.2">
      <c r="A3691" s="86">
        <v>2607172</v>
      </c>
      <c r="B3691" s="87" t="s">
        <v>3842</v>
      </c>
      <c r="C3691" s="87" t="s">
        <v>151</v>
      </c>
      <c r="D3691" s="88">
        <v>923477.5</v>
      </c>
    </row>
    <row r="3692" spans="1:4" x14ac:dyDescent="0.2">
      <c r="A3692" s="86">
        <v>2607159</v>
      </c>
      <c r="B3692" s="87" t="s">
        <v>3843</v>
      </c>
      <c r="C3692" s="87" t="s">
        <v>151</v>
      </c>
      <c r="D3692" s="88">
        <v>675491.13</v>
      </c>
    </row>
    <row r="3693" spans="1:4" x14ac:dyDescent="0.2">
      <c r="A3693" s="86">
        <v>2607224</v>
      </c>
      <c r="B3693" s="87" t="s">
        <v>3844</v>
      </c>
      <c r="C3693" s="87" t="s">
        <v>151</v>
      </c>
      <c r="D3693" s="88">
        <v>587736.48</v>
      </c>
    </row>
    <row r="3694" spans="1:4" x14ac:dyDescent="0.2">
      <c r="A3694" s="86">
        <v>2607176</v>
      </c>
      <c r="B3694" s="87" t="s">
        <v>3845</v>
      </c>
      <c r="C3694" s="87" t="s">
        <v>151</v>
      </c>
      <c r="D3694" s="88">
        <v>816683.3</v>
      </c>
    </row>
    <row r="3695" spans="1:4" x14ac:dyDescent="0.2">
      <c r="A3695" s="86">
        <v>2607225</v>
      </c>
      <c r="B3695" s="87" t="s">
        <v>3846</v>
      </c>
      <c r="C3695" s="87" t="s">
        <v>151</v>
      </c>
      <c r="D3695" s="88">
        <v>317686.53000000003</v>
      </c>
    </row>
    <row r="3696" spans="1:4" x14ac:dyDescent="0.2">
      <c r="A3696" s="86">
        <v>2607208</v>
      </c>
      <c r="B3696" s="87" t="s">
        <v>3847</v>
      </c>
      <c r="C3696" s="87" t="s">
        <v>151</v>
      </c>
      <c r="D3696" s="88">
        <v>276759.81</v>
      </c>
    </row>
    <row r="3697" spans="1:4" x14ac:dyDescent="0.2">
      <c r="A3697" s="86">
        <v>2607160</v>
      </c>
      <c r="B3697" s="87" t="s">
        <v>3848</v>
      </c>
      <c r="C3697" s="87" t="s">
        <v>151</v>
      </c>
      <c r="D3697" s="88">
        <v>380677.73</v>
      </c>
    </row>
    <row r="3698" spans="1:4" x14ac:dyDescent="0.2">
      <c r="A3698" s="86">
        <v>2607229</v>
      </c>
      <c r="B3698" s="87" t="s">
        <v>3849</v>
      </c>
      <c r="C3698" s="87" t="s">
        <v>151</v>
      </c>
      <c r="D3698" s="88">
        <v>401277.64</v>
      </c>
    </row>
    <row r="3699" spans="1:4" x14ac:dyDescent="0.2">
      <c r="A3699" s="86">
        <v>2607212</v>
      </c>
      <c r="B3699" s="87" t="s">
        <v>3850</v>
      </c>
      <c r="C3699" s="87" t="s">
        <v>151</v>
      </c>
      <c r="D3699" s="88">
        <v>349406.81</v>
      </c>
    </row>
    <row r="3700" spans="1:4" x14ac:dyDescent="0.2">
      <c r="A3700" s="86">
        <v>2607164</v>
      </c>
      <c r="B3700" s="87" t="s">
        <v>3851</v>
      </c>
      <c r="C3700" s="87" t="s">
        <v>151</v>
      </c>
      <c r="D3700" s="88">
        <v>481282.99</v>
      </c>
    </row>
    <row r="3701" spans="1:4" x14ac:dyDescent="0.2">
      <c r="A3701" s="86">
        <v>2607207</v>
      </c>
      <c r="B3701" s="87" t="s">
        <v>3852</v>
      </c>
      <c r="C3701" s="87" t="s">
        <v>346</v>
      </c>
      <c r="D3701" s="88">
        <v>152.16</v>
      </c>
    </row>
    <row r="3702" spans="1:4" x14ac:dyDescent="0.2">
      <c r="A3702" s="86">
        <v>2607206</v>
      </c>
      <c r="B3702" s="87" t="s">
        <v>3853</v>
      </c>
      <c r="C3702" s="87" t="s">
        <v>346</v>
      </c>
      <c r="D3702" s="88">
        <v>147.57</v>
      </c>
    </row>
    <row r="3703" spans="1:4" x14ac:dyDescent="0.2">
      <c r="A3703" s="86">
        <v>2607344</v>
      </c>
      <c r="B3703" s="87" t="s">
        <v>3854</v>
      </c>
      <c r="C3703" s="87" t="s">
        <v>151</v>
      </c>
      <c r="D3703" s="88">
        <v>229.29</v>
      </c>
    </row>
    <row r="3704" spans="1:4" x14ac:dyDescent="0.2">
      <c r="A3704" s="86">
        <v>2607339</v>
      </c>
      <c r="B3704" s="87" t="s">
        <v>3855</v>
      </c>
      <c r="C3704" s="87" t="s">
        <v>151</v>
      </c>
      <c r="D3704" s="88">
        <v>157.52000000000001</v>
      </c>
    </row>
    <row r="3705" spans="1:4" x14ac:dyDescent="0.2">
      <c r="A3705" s="86">
        <v>2607349</v>
      </c>
      <c r="B3705" s="87" t="s">
        <v>3856</v>
      </c>
      <c r="C3705" s="87" t="s">
        <v>151</v>
      </c>
      <c r="D3705" s="88">
        <v>350.1</v>
      </c>
    </row>
    <row r="3706" spans="1:4" x14ac:dyDescent="0.2">
      <c r="A3706" s="86">
        <v>2607345</v>
      </c>
      <c r="B3706" s="87" t="s">
        <v>3857</v>
      </c>
      <c r="C3706" s="87" t="s">
        <v>151</v>
      </c>
      <c r="D3706" s="88">
        <v>261.64</v>
      </c>
    </row>
    <row r="3707" spans="1:4" x14ac:dyDescent="0.2">
      <c r="A3707" s="86">
        <v>2607340</v>
      </c>
      <c r="B3707" s="87" t="s">
        <v>3858</v>
      </c>
      <c r="C3707" s="87" t="s">
        <v>151</v>
      </c>
      <c r="D3707" s="88">
        <v>179.86</v>
      </c>
    </row>
    <row r="3708" spans="1:4" x14ac:dyDescent="0.2">
      <c r="A3708" s="86">
        <v>2607350</v>
      </c>
      <c r="B3708" s="87" t="s">
        <v>3859</v>
      </c>
      <c r="C3708" s="87" t="s">
        <v>151</v>
      </c>
      <c r="D3708" s="88">
        <v>399.91</v>
      </c>
    </row>
    <row r="3709" spans="1:4" x14ac:dyDescent="0.2">
      <c r="A3709" s="86">
        <v>2607346</v>
      </c>
      <c r="B3709" s="87" t="s">
        <v>3860</v>
      </c>
      <c r="C3709" s="87" t="s">
        <v>151</v>
      </c>
      <c r="D3709" s="88">
        <v>303.89</v>
      </c>
    </row>
    <row r="3710" spans="1:4" x14ac:dyDescent="0.2">
      <c r="A3710" s="86">
        <v>2607341</v>
      </c>
      <c r="B3710" s="87" t="s">
        <v>3861</v>
      </c>
      <c r="C3710" s="87" t="s">
        <v>151</v>
      </c>
      <c r="D3710" s="88">
        <v>212.18</v>
      </c>
    </row>
    <row r="3711" spans="1:4" x14ac:dyDescent="0.2">
      <c r="A3711" s="86">
        <v>2607351</v>
      </c>
      <c r="B3711" s="87" t="s">
        <v>3862</v>
      </c>
      <c r="C3711" s="87" t="s">
        <v>151</v>
      </c>
      <c r="D3711" s="88">
        <v>464.53</v>
      </c>
    </row>
    <row r="3712" spans="1:4" x14ac:dyDescent="0.2">
      <c r="A3712" s="86">
        <v>2607347</v>
      </c>
      <c r="B3712" s="87" t="s">
        <v>3863</v>
      </c>
      <c r="C3712" s="87" t="s">
        <v>151</v>
      </c>
      <c r="D3712" s="88">
        <v>400.95</v>
      </c>
    </row>
    <row r="3713" spans="1:4" x14ac:dyDescent="0.2">
      <c r="A3713" s="86">
        <v>2607342</v>
      </c>
      <c r="B3713" s="87" t="s">
        <v>3864</v>
      </c>
      <c r="C3713" s="87" t="s">
        <v>151</v>
      </c>
      <c r="D3713" s="88">
        <v>261.64</v>
      </c>
    </row>
    <row r="3714" spans="1:4" x14ac:dyDescent="0.2">
      <c r="A3714" s="86">
        <v>2607352</v>
      </c>
      <c r="B3714" s="87" t="s">
        <v>3865</v>
      </c>
      <c r="C3714" s="87" t="s">
        <v>151</v>
      </c>
      <c r="D3714" s="88">
        <v>611.21</v>
      </c>
    </row>
    <row r="3715" spans="1:4" x14ac:dyDescent="0.2">
      <c r="A3715" s="86">
        <v>2607343</v>
      </c>
      <c r="B3715" s="87" t="s">
        <v>3866</v>
      </c>
      <c r="C3715" s="87" t="s">
        <v>151</v>
      </c>
      <c r="D3715" s="88">
        <v>184.09</v>
      </c>
    </row>
    <row r="3716" spans="1:4" x14ac:dyDescent="0.2">
      <c r="A3716" s="86">
        <v>2607338</v>
      </c>
      <c r="B3716" s="87" t="s">
        <v>3867</v>
      </c>
      <c r="C3716" s="87" t="s">
        <v>151</v>
      </c>
      <c r="D3716" s="88">
        <v>134.71</v>
      </c>
    </row>
    <row r="3717" spans="1:4" x14ac:dyDescent="0.2">
      <c r="A3717" s="86">
        <v>2607348</v>
      </c>
      <c r="B3717" s="87" t="s">
        <v>3868</v>
      </c>
      <c r="C3717" s="87" t="s">
        <v>151</v>
      </c>
      <c r="D3717" s="88">
        <v>281.27</v>
      </c>
    </row>
    <row r="3718" spans="1:4" x14ac:dyDescent="0.2">
      <c r="A3718" s="86">
        <v>2607329</v>
      </c>
      <c r="B3718" s="87" t="s">
        <v>3869</v>
      </c>
      <c r="C3718" s="87" t="s">
        <v>151</v>
      </c>
      <c r="D3718" s="88">
        <v>526.46</v>
      </c>
    </row>
    <row r="3719" spans="1:4" x14ac:dyDescent="0.2">
      <c r="A3719" s="86">
        <v>2607324</v>
      </c>
      <c r="B3719" s="87" t="s">
        <v>3870</v>
      </c>
      <c r="C3719" s="87" t="s">
        <v>151</v>
      </c>
      <c r="D3719" s="88">
        <v>359.43</v>
      </c>
    </row>
    <row r="3720" spans="1:4" x14ac:dyDescent="0.2">
      <c r="A3720" s="86">
        <v>2607334</v>
      </c>
      <c r="B3720" s="87" t="s">
        <v>3871</v>
      </c>
      <c r="C3720" s="87" t="s">
        <v>151</v>
      </c>
      <c r="D3720" s="88">
        <v>763.3</v>
      </c>
    </row>
    <row r="3721" spans="1:4" x14ac:dyDescent="0.2">
      <c r="A3721" s="86">
        <v>2607330</v>
      </c>
      <c r="B3721" s="87" t="s">
        <v>3872</v>
      </c>
      <c r="C3721" s="87" t="s">
        <v>151</v>
      </c>
      <c r="D3721" s="88">
        <v>602</v>
      </c>
    </row>
    <row r="3722" spans="1:4" x14ac:dyDescent="0.2">
      <c r="A3722" s="86">
        <v>2607325</v>
      </c>
      <c r="B3722" s="87" t="s">
        <v>3873</v>
      </c>
      <c r="C3722" s="87" t="s">
        <v>151</v>
      </c>
      <c r="D3722" s="88">
        <v>412.77</v>
      </c>
    </row>
    <row r="3723" spans="1:4" x14ac:dyDescent="0.2">
      <c r="A3723" s="86">
        <v>2607335</v>
      </c>
      <c r="B3723" s="87" t="s">
        <v>3874</v>
      </c>
      <c r="C3723" s="87" t="s">
        <v>151</v>
      </c>
      <c r="D3723" s="88">
        <v>872.21</v>
      </c>
    </row>
    <row r="3724" spans="1:4" x14ac:dyDescent="0.2">
      <c r="A3724" s="86">
        <v>2607331</v>
      </c>
      <c r="B3724" s="87" t="s">
        <v>3875</v>
      </c>
      <c r="C3724" s="87" t="s">
        <v>151</v>
      </c>
      <c r="D3724" s="88">
        <v>699.85</v>
      </c>
    </row>
    <row r="3725" spans="1:4" x14ac:dyDescent="0.2">
      <c r="A3725" s="86">
        <v>2607326</v>
      </c>
      <c r="B3725" s="87" t="s">
        <v>3876</v>
      </c>
      <c r="C3725" s="87" t="s">
        <v>151</v>
      </c>
      <c r="D3725" s="88">
        <v>488.31</v>
      </c>
    </row>
    <row r="3726" spans="1:4" x14ac:dyDescent="0.2">
      <c r="A3726" s="86">
        <v>2607336</v>
      </c>
      <c r="B3726" s="87" t="s">
        <v>3877</v>
      </c>
      <c r="C3726" s="87" t="s">
        <v>151</v>
      </c>
      <c r="D3726" s="88">
        <v>1014.58</v>
      </c>
    </row>
    <row r="3727" spans="1:4" x14ac:dyDescent="0.2">
      <c r="A3727" s="86">
        <v>2607332</v>
      </c>
      <c r="B3727" s="87" t="s">
        <v>3878</v>
      </c>
      <c r="C3727" s="87" t="s">
        <v>151</v>
      </c>
      <c r="D3727" s="88">
        <v>926.52</v>
      </c>
    </row>
    <row r="3728" spans="1:4" x14ac:dyDescent="0.2">
      <c r="A3728" s="86">
        <v>2607327</v>
      </c>
      <c r="B3728" s="87" t="s">
        <v>3879</v>
      </c>
      <c r="C3728" s="87" t="s">
        <v>151</v>
      </c>
      <c r="D3728" s="88">
        <v>602</v>
      </c>
    </row>
    <row r="3729" spans="1:4" x14ac:dyDescent="0.2">
      <c r="A3729" s="86">
        <v>2607337</v>
      </c>
      <c r="B3729" s="87" t="s">
        <v>3880</v>
      </c>
      <c r="C3729" s="87" t="s">
        <v>151</v>
      </c>
      <c r="D3729" s="88">
        <v>1341.41</v>
      </c>
    </row>
    <row r="3730" spans="1:4" x14ac:dyDescent="0.2">
      <c r="A3730" s="86">
        <v>2607328</v>
      </c>
      <c r="B3730" s="87" t="s">
        <v>3881</v>
      </c>
      <c r="C3730" s="87" t="s">
        <v>151</v>
      </c>
      <c r="D3730" s="88">
        <v>422.32</v>
      </c>
    </row>
    <row r="3731" spans="1:4" x14ac:dyDescent="0.2">
      <c r="A3731" s="86">
        <v>2607323</v>
      </c>
      <c r="B3731" s="87" t="s">
        <v>3882</v>
      </c>
      <c r="C3731" s="87" t="s">
        <v>151</v>
      </c>
      <c r="D3731" s="88">
        <v>308.56</v>
      </c>
    </row>
    <row r="3732" spans="1:4" x14ac:dyDescent="0.2">
      <c r="A3732" s="86">
        <v>2607333</v>
      </c>
      <c r="B3732" s="87" t="s">
        <v>3883</v>
      </c>
      <c r="C3732" s="87" t="s">
        <v>151</v>
      </c>
      <c r="D3732" s="88">
        <v>611.47</v>
      </c>
    </row>
    <row r="3733" spans="1:4" x14ac:dyDescent="0.2">
      <c r="A3733" s="86">
        <v>2607106</v>
      </c>
      <c r="B3733" s="87" t="s">
        <v>3884</v>
      </c>
      <c r="C3733" s="87" t="s">
        <v>3885</v>
      </c>
      <c r="D3733" s="88">
        <v>91148.54</v>
      </c>
    </row>
    <row r="3734" spans="1:4" x14ac:dyDescent="0.2">
      <c r="A3734" s="86">
        <v>2607102</v>
      </c>
      <c r="B3734" s="87" t="s">
        <v>3886</v>
      </c>
      <c r="C3734" s="87" t="s">
        <v>3885</v>
      </c>
      <c r="D3734" s="88">
        <v>44873.58</v>
      </c>
    </row>
    <row r="3735" spans="1:4" x14ac:dyDescent="0.2">
      <c r="A3735" s="86">
        <v>2607261</v>
      </c>
      <c r="B3735" s="87" t="s">
        <v>3887</v>
      </c>
      <c r="C3735" s="87" t="s">
        <v>3885</v>
      </c>
      <c r="D3735" s="88">
        <v>91148.54</v>
      </c>
    </row>
    <row r="3736" spans="1:4" x14ac:dyDescent="0.2">
      <c r="A3736" s="86">
        <v>2607107</v>
      </c>
      <c r="B3736" s="87" t="s">
        <v>3888</v>
      </c>
      <c r="C3736" s="87" t="s">
        <v>3885</v>
      </c>
      <c r="D3736" s="88">
        <v>104030.48</v>
      </c>
    </row>
    <row r="3737" spans="1:4" x14ac:dyDescent="0.2">
      <c r="A3737" s="86">
        <v>2607103</v>
      </c>
      <c r="B3737" s="87" t="s">
        <v>3889</v>
      </c>
      <c r="C3737" s="87" t="s">
        <v>3885</v>
      </c>
      <c r="D3737" s="88">
        <v>51071.05</v>
      </c>
    </row>
    <row r="3738" spans="1:4" x14ac:dyDescent="0.2">
      <c r="A3738" s="86">
        <v>2607262</v>
      </c>
      <c r="B3738" s="87" t="s">
        <v>3890</v>
      </c>
      <c r="C3738" s="87" t="s">
        <v>3885</v>
      </c>
      <c r="D3738" s="88">
        <v>104030.48</v>
      </c>
    </row>
    <row r="3739" spans="1:4" x14ac:dyDescent="0.2">
      <c r="A3739" s="86">
        <v>2607108</v>
      </c>
      <c r="B3739" s="87" t="s">
        <v>3891</v>
      </c>
      <c r="C3739" s="87" t="s">
        <v>3885</v>
      </c>
      <c r="D3739" s="88">
        <v>121183.21</v>
      </c>
    </row>
    <row r="3740" spans="1:4" x14ac:dyDescent="0.2">
      <c r="A3740" s="86">
        <v>2607104</v>
      </c>
      <c r="B3740" s="87" t="s">
        <v>3892</v>
      </c>
      <c r="C3740" s="87" t="s">
        <v>3885</v>
      </c>
      <c r="D3740" s="88">
        <v>60343.98</v>
      </c>
    </row>
    <row r="3741" spans="1:4" x14ac:dyDescent="0.2">
      <c r="A3741" s="86">
        <v>2607263</v>
      </c>
      <c r="B3741" s="87" t="s">
        <v>3893</v>
      </c>
      <c r="C3741" s="87" t="s">
        <v>3885</v>
      </c>
      <c r="D3741" s="88">
        <v>121183.21</v>
      </c>
    </row>
    <row r="3742" spans="1:4" x14ac:dyDescent="0.2">
      <c r="A3742" s="86">
        <v>2607109</v>
      </c>
      <c r="B3742" s="87" t="s">
        <v>3894</v>
      </c>
      <c r="C3742" s="87" t="s">
        <v>3885</v>
      </c>
      <c r="D3742" s="88">
        <v>159782.63</v>
      </c>
    </row>
    <row r="3743" spans="1:4" x14ac:dyDescent="0.2">
      <c r="A3743" s="86">
        <v>2607105</v>
      </c>
      <c r="B3743" s="87" t="s">
        <v>3895</v>
      </c>
      <c r="C3743" s="87" t="s">
        <v>3885</v>
      </c>
      <c r="D3743" s="88">
        <v>75045.52</v>
      </c>
    </row>
    <row r="3744" spans="1:4" x14ac:dyDescent="0.2">
      <c r="A3744" s="86">
        <v>2607264</v>
      </c>
      <c r="B3744" s="87" t="s">
        <v>3896</v>
      </c>
      <c r="C3744" s="87" t="s">
        <v>3885</v>
      </c>
      <c r="D3744" s="88">
        <v>159782.63</v>
      </c>
    </row>
    <row r="3745" spans="1:4" x14ac:dyDescent="0.2">
      <c r="A3745" s="86">
        <v>2607093</v>
      </c>
      <c r="B3745" s="87" t="s">
        <v>3897</v>
      </c>
      <c r="C3745" s="87" t="s">
        <v>3885</v>
      </c>
      <c r="D3745" s="88">
        <v>39730</v>
      </c>
    </row>
    <row r="3746" spans="1:4" x14ac:dyDescent="0.2">
      <c r="A3746" s="86">
        <v>2607088</v>
      </c>
      <c r="B3746" s="87" t="s">
        <v>3898</v>
      </c>
      <c r="C3746" s="87" t="s">
        <v>3885</v>
      </c>
      <c r="D3746" s="88">
        <v>16433.41</v>
      </c>
    </row>
    <row r="3747" spans="1:4" x14ac:dyDescent="0.2">
      <c r="A3747" s="86">
        <v>2607098</v>
      </c>
      <c r="B3747" s="87" t="s">
        <v>3899</v>
      </c>
      <c r="C3747" s="87" t="s">
        <v>3885</v>
      </c>
      <c r="D3747" s="88">
        <v>40063.5</v>
      </c>
    </row>
    <row r="3748" spans="1:4" x14ac:dyDescent="0.2">
      <c r="A3748" s="86">
        <v>2607094</v>
      </c>
      <c r="B3748" s="87" t="s">
        <v>3900</v>
      </c>
      <c r="C3748" s="87" t="s">
        <v>3885</v>
      </c>
      <c r="D3748" s="88">
        <v>44783.09</v>
      </c>
    </row>
    <row r="3749" spans="1:4" x14ac:dyDescent="0.2">
      <c r="A3749" s="86">
        <v>2607089</v>
      </c>
      <c r="B3749" s="87" t="s">
        <v>3901</v>
      </c>
      <c r="C3749" s="87" t="s">
        <v>3885</v>
      </c>
      <c r="D3749" s="88">
        <v>18813.79</v>
      </c>
    </row>
    <row r="3750" spans="1:4" x14ac:dyDescent="0.2">
      <c r="A3750" s="86">
        <v>2607099</v>
      </c>
      <c r="B3750" s="87" t="s">
        <v>3902</v>
      </c>
      <c r="C3750" s="87" t="s">
        <v>3885</v>
      </c>
      <c r="D3750" s="88">
        <v>45163.02</v>
      </c>
    </row>
    <row r="3751" spans="1:4" x14ac:dyDescent="0.2">
      <c r="A3751" s="86">
        <v>2607095</v>
      </c>
      <c r="B3751" s="87" t="s">
        <v>3903</v>
      </c>
      <c r="C3751" s="87" t="s">
        <v>3885</v>
      </c>
      <c r="D3751" s="88">
        <v>52605.04</v>
      </c>
    </row>
    <row r="3752" spans="1:4" x14ac:dyDescent="0.2">
      <c r="A3752" s="86">
        <v>2607090</v>
      </c>
      <c r="B3752" s="87" t="s">
        <v>3904</v>
      </c>
      <c r="C3752" s="87" t="s">
        <v>3885</v>
      </c>
      <c r="D3752" s="88">
        <v>22906.51</v>
      </c>
    </row>
    <row r="3753" spans="1:4" x14ac:dyDescent="0.2">
      <c r="A3753" s="86">
        <v>2607260</v>
      </c>
      <c r="B3753" s="87" t="s">
        <v>3905</v>
      </c>
      <c r="C3753" s="87" t="s">
        <v>3885</v>
      </c>
      <c r="D3753" s="88">
        <v>53046.31</v>
      </c>
    </row>
    <row r="3754" spans="1:4" x14ac:dyDescent="0.2">
      <c r="A3754" s="86">
        <v>2607096</v>
      </c>
      <c r="B3754" s="87" t="s">
        <v>3906</v>
      </c>
      <c r="C3754" s="87" t="s">
        <v>3885</v>
      </c>
      <c r="D3754" s="88">
        <v>69347.350000000006</v>
      </c>
    </row>
    <row r="3755" spans="1:4" x14ac:dyDescent="0.2">
      <c r="A3755" s="86">
        <v>2607091</v>
      </c>
      <c r="B3755" s="87" t="s">
        <v>3907</v>
      </c>
      <c r="C3755" s="87" t="s">
        <v>3885</v>
      </c>
      <c r="D3755" s="88">
        <v>28777.25</v>
      </c>
    </row>
    <row r="3756" spans="1:4" x14ac:dyDescent="0.2">
      <c r="A3756" s="86">
        <v>2607101</v>
      </c>
      <c r="B3756" s="87" t="s">
        <v>3908</v>
      </c>
      <c r="C3756" s="87" t="s">
        <v>3885</v>
      </c>
      <c r="D3756" s="88">
        <v>69928.929999999993</v>
      </c>
    </row>
    <row r="3757" spans="1:4" x14ac:dyDescent="0.2">
      <c r="A3757" s="86">
        <v>2607092</v>
      </c>
      <c r="B3757" s="87" t="s">
        <v>3909</v>
      </c>
      <c r="C3757" s="87" t="s">
        <v>3885</v>
      </c>
      <c r="D3757" s="88">
        <v>31614.880000000001</v>
      </c>
    </row>
    <row r="3758" spans="1:4" x14ac:dyDescent="0.2">
      <c r="A3758" s="86">
        <v>2607087</v>
      </c>
      <c r="B3758" s="87" t="s">
        <v>3910</v>
      </c>
      <c r="C3758" s="87" t="s">
        <v>3885</v>
      </c>
      <c r="D3758" s="88">
        <v>13717.47</v>
      </c>
    </row>
    <row r="3759" spans="1:4" x14ac:dyDescent="0.2">
      <c r="A3759" s="86">
        <v>2607097</v>
      </c>
      <c r="B3759" s="87" t="s">
        <v>3911</v>
      </c>
      <c r="C3759" s="87" t="s">
        <v>3885</v>
      </c>
      <c r="D3759" s="88">
        <v>31881.89</v>
      </c>
    </row>
    <row r="3760" spans="1:4" x14ac:dyDescent="0.2">
      <c r="A3760" s="86">
        <v>2607198</v>
      </c>
      <c r="B3760" s="87" t="s">
        <v>3912</v>
      </c>
      <c r="C3760" s="87" t="s">
        <v>151</v>
      </c>
      <c r="D3760" s="88">
        <v>320.33999999999997</v>
      </c>
    </row>
    <row r="3761" spans="1:4" x14ac:dyDescent="0.2">
      <c r="A3761" s="86">
        <v>2809170</v>
      </c>
      <c r="B3761" s="87" t="s">
        <v>3913</v>
      </c>
      <c r="C3761" s="87" t="s">
        <v>151</v>
      </c>
      <c r="D3761" s="88">
        <v>1895.07</v>
      </c>
    </row>
    <row r="3762" spans="1:4" x14ac:dyDescent="0.2">
      <c r="A3762" s="86">
        <v>2809183</v>
      </c>
      <c r="B3762" s="87" t="s">
        <v>3914</v>
      </c>
      <c r="C3762" s="87" t="s">
        <v>151</v>
      </c>
      <c r="D3762" s="88">
        <v>2744.98</v>
      </c>
    </row>
    <row r="3763" spans="1:4" x14ac:dyDescent="0.2">
      <c r="A3763" s="86">
        <v>2809174</v>
      </c>
      <c r="B3763" s="87" t="s">
        <v>3915</v>
      </c>
      <c r="C3763" s="87" t="s">
        <v>151</v>
      </c>
      <c r="D3763" s="88">
        <v>1987.61</v>
      </c>
    </row>
    <row r="3764" spans="1:4" x14ac:dyDescent="0.2">
      <c r="A3764" s="86">
        <v>2809196</v>
      </c>
      <c r="B3764" s="87" t="s">
        <v>3916</v>
      </c>
      <c r="C3764" s="87" t="s">
        <v>151</v>
      </c>
      <c r="D3764" s="88">
        <v>2884.35</v>
      </c>
    </row>
    <row r="3765" spans="1:4" x14ac:dyDescent="0.2">
      <c r="A3765" s="86">
        <v>2809187</v>
      </c>
      <c r="B3765" s="87" t="s">
        <v>3917</v>
      </c>
      <c r="C3765" s="87" t="s">
        <v>151</v>
      </c>
      <c r="D3765" s="88">
        <v>2884.02</v>
      </c>
    </row>
    <row r="3766" spans="1:4" x14ac:dyDescent="0.2">
      <c r="A3766" s="86">
        <v>2809178</v>
      </c>
      <c r="B3766" s="87" t="s">
        <v>3918</v>
      </c>
      <c r="C3766" s="87" t="s">
        <v>151</v>
      </c>
      <c r="D3766" s="88">
        <v>2126.2800000000002</v>
      </c>
    </row>
    <row r="3767" spans="1:4" x14ac:dyDescent="0.2">
      <c r="A3767" s="86">
        <v>2809200</v>
      </c>
      <c r="B3767" s="87" t="s">
        <v>3919</v>
      </c>
      <c r="C3767" s="87" t="s">
        <v>151</v>
      </c>
      <c r="D3767" s="88">
        <v>3029.17</v>
      </c>
    </row>
    <row r="3768" spans="1:4" x14ac:dyDescent="0.2">
      <c r="A3768" s="86">
        <v>2809191</v>
      </c>
      <c r="B3768" s="87" t="s">
        <v>3920</v>
      </c>
      <c r="C3768" s="87" t="s">
        <v>151</v>
      </c>
      <c r="D3768" s="88">
        <v>3011.52</v>
      </c>
    </row>
    <row r="3769" spans="1:4" x14ac:dyDescent="0.2">
      <c r="A3769" s="86">
        <v>2809204</v>
      </c>
      <c r="B3769" s="87" t="s">
        <v>3921</v>
      </c>
      <c r="C3769" s="87" t="s">
        <v>151</v>
      </c>
      <c r="D3769" s="88">
        <v>3161.75</v>
      </c>
    </row>
    <row r="3770" spans="1:4" x14ac:dyDescent="0.2">
      <c r="A3770" s="86">
        <v>2809171</v>
      </c>
      <c r="B3770" s="87" t="s">
        <v>3922</v>
      </c>
      <c r="C3770" s="87" t="s">
        <v>151</v>
      </c>
      <c r="D3770" s="88">
        <v>2139.2399999999998</v>
      </c>
    </row>
    <row r="3771" spans="1:4" x14ac:dyDescent="0.2">
      <c r="A3771" s="86">
        <v>2809184</v>
      </c>
      <c r="B3771" s="87" t="s">
        <v>3923</v>
      </c>
      <c r="C3771" s="87" t="s">
        <v>151</v>
      </c>
      <c r="D3771" s="88">
        <v>3096.89</v>
      </c>
    </row>
    <row r="3772" spans="1:4" x14ac:dyDescent="0.2">
      <c r="A3772" s="86">
        <v>2809175</v>
      </c>
      <c r="B3772" s="87" t="s">
        <v>3924</v>
      </c>
      <c r="C3772" s="87" t="s">
        <v>151</v>
      </c>
      <c r="D3772" s="88">
        <v>2241.0300000000002</v>
      </c>
    </row>
    <row r="3773" spans="1:4" x14ac:dyDescent="0.2">
      <c r="A3773" s="86">
        <v>2809197</v>
      </c>
      <c r="B3773" s="87" t="s">
        <v>3925</v>
      </c>
      <c r="C3773" s="87" t="s">
        <v>151</v>
      </c>
      <c r="D3773" s="88">
        <v>3250.68</v>
      </c>
    </row>
    <row r="3774" spans="1:4" x14ac:dyDescent="0.2">
      <c r="A3774" s="86">
        <v>2809188</v>
      </c>
      <c r="B3774" s="87" t="s">
        <v>3926</v>
      </c>
      <c r="C3774" s="87" t="s">
        <v>151</v>
      </c>
      <c r="D3774" s="88">
        <v>3249.82</v>
      </c>
    </row>
    <row r="3775" spans="1:4" x14ac:dyDescent="0.2">
      <c r="A3775" s="86">
        <v>2809179</v>
      </c>
      <c r="B3775" s="87" t="s">
        <v>3927</v>
      </c>
      <c r="C3775" s="87" t="s">
        <v>151</v>
      </c>
      <c r="D3775" s="88">
        <v>2393.5700000000002</v>
      </c>
    </row>
    <row r="3776" spans="1:4" x14ac:dyDescent="0.2">
      <c r="A3776" s="86">
        <v>2809201</v>
      </c>
      <c r="B3776" s="87" t="s">
        <v>3928</v>
      </c>
      <c r="C3776" s="87" t="s">
        <v>151</v>
      </c>
      <c r="D3776" s="88">
        <v>3409.99</v>
      </c>
    </row>
    <row r="3777" spans="1:4" x14ac:dyDescent="0.2">
      <c r="A3777" s="86">
        <v>2809192</v>
      </c>
      <c r="B3777" s="87" t="s">
        <v>3929</v>
      </c>
      <c r="C3777" s="87" t="s">
        <v>151</v>
      </c>
      <c r="D3777" s="88">
        <v>3390.07</v>
      </c>
    </row>
    <row r="3778" spans="1:4" x14ac:dyDescent="0.2">
      <c r="A3778" s="86">
        <v>2809205</v>
      </c>
      <c r="B3778" s="87" t="s">
        <v>3930</v>
      </c>
      <c r="C3778" s="87" t="s">
        <v>151</v>
      </c>
      <c r="D3778" s="88">
        <v>3555.82</v>
      </c>
    </row>
    <row r="3779" spans="1:4" x14ac:dyDescent="0.2">
      <c r="A3779" s="86">
        <v>2809172</v>
      </c>
      <c r="B3779" s="87" t="s">
        <v>3931</v>
      </c>
      <c r="C3779" s="87" t="s">
        <v>151</v>
      </c>
      <c r="D3779" s="88">
        <v>2501.04</v>
      </c>
    </row>
    <row r="3780" spans="1:4" x14ac:dyDescent="0.2">
      <c r="A3780" s="86">
        <v>2809185</v>
      </c>
      <c r="B3780" s="87" t="s">
        <v>3932</v>
      </c>
      <c r="C3780" s="87" t="s">
        <v>151</v>
      </c>
      <c r="D3780" s="88">
        <v>3565.75</v>
      </c>
    </row>
    <row r="3781" spans="1:4" x14ac:dyDescent="0.2">
      <c r="A3781" s="86">
        <v>2809176</v>
      </c>
      <c r="B3781" s="87" t="s">
        <v>3933</v>
      </c>
      <c r="C3781" s="87" t="s">
        <v>151</v>
      </c>
      <c r="D3781" s="88">
        <v>2613.0100000000002</v>
      </c>
    </row>
    <row r="3782" spans="1:4" x14ac:dyDescent="0.2">
      <c r="A3782" s="86">
        <v>2809198</v>
      </c>
      <c r="B3782" s="87" t="s">
        <v>3934</v>
      </c>
      <c r="C3782" s="87" t="s">
        <v>151</v>
      </c>
      <c r="D3782" s="88">
        <v>3737.91</v>
      </c>
    </row>
    <row r="3783" spans="1:4" x14ac:dyDescent="0.2">
      <c r="A3783" s="86">
        <v>2809189</v>
      </c>
      <c r="B3783" s="87" t="s">
        <v>3935</v>
      </c>
      <c r="C3783" s="87" t="s">
        <v>151</v>
      </c>
      <c r="D3783" s="88">
        <v>3733.97</v>
      </c>
    </row>
    <row r="3784" spans="1:4" x14ac:dyDescent="0.2">
      <c r="A3784" s="86">
        <v>2809180</v>
      </c>
      <c r="B3784" s="87" t="s">
        <v>3936</v>
      </c>
      <c r="C3784" s="87" t="s">
        <v>151</v>
      </c>
      <c r="D3784" s="88">
        <v>2780.8</v>
      </c>
    </row>
    <row r="3785" spans="1:4" x14ac:dyDescent="0.2">
      <c r="A3785" s="86">
        <v>2809202</v>
      </c>
      <c r="B3785" s="87" t="s">
        <v>3937</v>
      </c>
      <c r="C3785" s="87" t="s">
        <v>151</v>
      </c>
      <c r="D3785" s="88">
        <v>3913.14</v>
      </c>
    </row>
    <row r="3786" spans="1:4" x14ac:dyDescent="0.2">
      <c r="A3786" s="86">
        <v>2809193</v>
      </c>
      <c r="B3786" s="87" t="s">
        <v>3938</v>
      </c>
      <c r="C3786" s="87" t="s">
        <v>151</v>
      </c>
      <c r="D3786" s="88">
        <v>3888.25</v>
      </c>
    </row>
    <row r="3787" spans="1:4" x14ac:dyDescent="0.2">
      <c r="A3787" s="86">
        <v>2809206</v>
      </c>
      <c r="B3787" s="87" t="s">
        <v>3939</v>
      </c>
      <c r="C3787" s="87" t="s">
        <v>151</v>
      </c>
      <c r="D3787" s="88">
        <v>4073.56</v>
      </c>
    </row>
    <row r="3788" spans="1:4" x14ac:dyDescent="0.2">
      <c r="A3788" s="86">
        <v>2809190</v>
      </c>
      <c r="B3788" s="87" t="s">
        <v>3940</v>
      </c>
      <c r="C3788" s="87" t="s">
        <v>151</v>
      </c>
      <c r="D3788" s="88">
        <v>4836.54</v>
      </c>
    </row>
    <row r="3789" spans="1:4" x14ac:dyDescent="0.2">
      <c r="A3789" s="86">
        <v>2809181</v>
      </c>
      <c r="B3789" s="87" t="s">
        <v>3941</v>
      </c>
      <c r="C3789" s="87" t="s">
        <v>151</v>
      </c>
      <c r="D3789" s="88">
        <v>3418.47</v>
      </c>
    </row>
    <row r="3790" spans="1:4" x14ac:dyDescent="0.2">
      <c r="A3790" s="86">
        <v>2809203</v>
      </c>
      <c r="B3790" s="87" t="s">
        <v>3942</v>
      </c>
      <c r="C3790" s="87" t="s">
        <v>151</v>
      </c>
      <c r="D3790" s="88">
        <v>5053.53</v>
      </c>
    </row>
    <row r="3791" spans="1:4" x14ac:dyDescent="0.2">
      <c r="A3791" s="86">
        <v>2809194</v>
      </c>
      <c r="B3791" s="87" t="s">
        <v>3943</v>
      </c>
      <c r="C3791" s="87" t="s">
        <v>151</v>
      </c>
      <c r="D3791" s="88">
        <v>5021.67</v>
      </c>
    </row>
    <row r="3792" spans="1:4" x14ac:dyDescent="0.2">
      <c r="A3792" s="86">
        <v>2809207</v>
      </c>
      <c r="B3792" s="87" t="s">
        <v>3944</v>
      </c>
      <c r="C3792" s="87" t="s">
        <v>151</v>
      </c>
      <c r="D3792" s="88">
        <v>5246.03</v>
      </c>
    </row>
    <row r="3793" spans="1:4" x14ac:dyDescent="0.2">
      <c r="A3793" s="86">
        <v>2809169</v>
      </c>
      <c r="B3793" s="87" t="s">
        <v>3945</v>
      </c>
      <c r="C3793" s="87" t="s">
        <v>151</v>
      </c>
      <c r="D3793" s="88">
        <v>1629.4</v>
      </c>
    </row>
    <row r="3794" spans="1:4" x14ac:dyDescent="0.2">
      <c r="A3794" s="86">
        <v>2809182</v>
      </c>
      <c r="B3794" s="87" t="s">
        <v>3946</v>
      </c>
      <c r="C3794" s="87" t="s">
        <v>151</v>
      </c>
      <c r="D3794" s="88">
        <v>2260.19</v>
      </c>
    </row>
    <row r="3795" spans="1:4" x14ac:dyDescent="0.2">
      <c r="A3795" s="86">
        <v>2809173</v>
      </c>
      <c r="B3795" s="87" t="s">
        <v>3947</v>
      </c>
      <c r="C3795" s="87" t="s">
        <v>151</v>
      </c>
      <c r="D3795" s="88">
        <v>1713.52</v>
      </c>
    </row>
    <row r="3796" spans="1:4" x14ac:dyDescent="0.2">
      <c r="A3796" s="86">
        <v>2809195</v>
      </c>
      <c r="B3796" s="87" t="s">
        <v>3948</v>
      </c>
      <c r="C3796" s="87" t="s">
        <v>151</v>
      </c>
      <c r="D3796" s="88">
        <v>2364.63</v>
      </c>
    </row>
    <row r="3797" spans="1:4" x14ac:dyDescent="0.2">
      <c r="A3797" s="86">
        <v>2809186</v>
      </c>
      <c r="B3797" s="87" t="s">
        <v>3949</v>
      </c>
      <c r="C3797" s="87" t="s">
        <v>151</v>
      </c>
      <c r="D3797" s="88">
        <v>2386.58</v>
      </c>
    </row>
    <row r="3798" spans="1:4" x14ac:dyDescent="0.2">
      <c r="A3798" s="86">
        <v>2809177</v>
      </c>
      <c r="B3798" s="87" t="s">
        <v>3950</v>
      </c>
      <c r="C3798" s="87" t="s">
        <v>151</v>
      </c>
      <c r="D3798" s="88">
        <v>1839.59</v>
      </c>
    </row>
    <row r="3799" spans="1:4" x14ac:dyDescent="0.2">
      <c r="A3799" s="86">
        <v>2809199</v>
      </c>
      <c r="B3799" s="87" t="s">
        <v>3951</v>
      </c>
      <c r="C3799" s="87" t="s">
        <v>151</v>
      </c>
      <c r="D3799" s="88">
        <v>2496.29</v>
      </c>
    </row>
    <row r="3800" spans="1:4" x14ac:dyDescent="0.2">
      <c r="A3800" s="86">
        <v>2809219</v>
      </c>
      <c r="B3800" s="87" t="s">
        <v>3952</v>
      </c>
      <c r="C3800" s="87" t="s">
        <v>1955</v>
      </c>
      <c r="D3800" s="88">
        <v>22944.79</v>
      </c>
    </row>
    <row r="3801" spans="1:4" x14ac:dyDescent="0.2">
      <c r="A3801" s="86">
        <v>2809220</v>
      </c>
      <c r="B3801" s="87" t="s">
        <v>3953</v>
      </c>
      <c r="C3801" s="87" t="s">
        <v>1955</v>
      </c>
      <c r="D3801" s="88">
        <v>24414.04</v>
      </c>
    </row>
    <row r="3802" spans="1:4" x14ac:dyDescent="0.2">
      <c r="A3802" s="86">
        <v>2809221</v>
      </c>
      <c r="B3802" s="87" t="s">
        <v>3954</v>
      </c>
      <c r="C3802" s="87" t="s">
        <v>1955</v>
      </c>
      <c r="D3802" s="88">
        <v>25122.23</v>
      </c>
    </row>
    <row r="3803" spans="1:4" x14ac:dyDescent="0.2">
      <c r="A3803" s="86">
        <v>2809163</v>
      </c>
      <c r="B3803" s="87" t="s">
        <v>3955</v>
      </c>
      <c r="C3803" s="87" t="s">
        <v>1955</v>
      </c>
      <c r="D3803" s="88">
        <v>23960.39</v>
      </c>
    </row>
    <row r="3804" spans="1:4" x14ac:dyDescent="0.2">
      <c r="A3804" s="86">
        <v>2809164</v>
      </c>
      <c r="B3804" s="87" t="s">
        <v>3956</v>
      </c>
      <c r="C3804" s="87" t="s">
        <v>1955</v>
      </c>
      <c r="D3804" s="88">
        <v>25483.85</v>
      </c>
    </row>
    <row r="3805" spans="1:4" x14ac:dyDescent="0.2">
      <c r="A3805" s="86">
        <v>2809165</v>
      </c>
      <c r="B3805" s="87" t="s">
        <v>3957</v>
      </c>
      <c r="C3805" s="87" t="s">
        <v>1955</v>
      </c>
      <c r="D3805" s="88">
        <v>26211.94</v>
      </c>
    </row>
    <row r="3806" spans="1:4" x14ac:dyDescent="0.2">
      <c r="A3806" s="86">
        <v>2809216</v>
      </c>
      <c r="B3806" s="87" t="s">
        <v>3958</v>
      </c>
      <c r="C3806" s="87" t="s">
        <v>1955</v>
      </c>
      <c r="D3806" s="88">
        <v>21373.24</v>
      </c>
    </row>
    <row r="3807" spans="1:4" x14ac:dyDescent="0.2">
      <c r="A3807" s="86">
        <v>2809217</v>
      </c>
      <c r="B3807" s="87" t="s">
        <v>3959</v>
      </c>
      <c r="C3807" s="87" t="s">
        <v>1955</v>
      </c>
      <c r="D3807" s="88">
        <v>21747.66</v>
      </c>
    </row>
    <row r="3808" spans="1:4" x14ac:dyDescent="0.2">
      <c r="A3808" s="86">
        <v>2809218</v>
      </c>
      <c r="B3808" s="87" t="s">
        <v>3960</v>
      </c>
      <c r="C3808" s="87" t="s">
        <v>1955</v>
      </c>
      <c r="D3808" s="88">
        <v>23208.91</v>
      </c>
    </row>
    <row r="3809" spans="1:4" x14ac:dyDescent="0.2">
      <c r="A3809" s="86">
        <v>2809160</v>
      </c>
      <c r="B3809" s="87" t="s">
        <v>3961</v>
      </c>
      <c r="C3809" s="87" t="s">
        <v>1955</v>
      </c>
      <c r="D3809" s="88">
        <v>22327.5</v>
      </c>
    </row>
    <row r="3810" spans="1:4" x14ac:dyDescent="0.2">
      <c r="A3810" s="86">
        <v>2809161</v>
      </c>
      <c r="B3810" s="87" t="s">
        <v>3962</v>
      </c>
      <c r="C3810" s="87" t="s">
        <v>1955</v>
      </c>
      <c r="D3810" s="88">
        <v>22704.61</v>
      </c>
    </row>
    <row r="3811" spans="1:4" x14ac:dyDescent="0.2">
      <c r="A3811" s="86">
        <v>2809162</v>
      </c>
      <c r="B3811" s="87" t="s">
        <v>3963</v>
      </c>
      <c r="C3811" s="87" t="s">
        <v>1955</v>
      </c>
      <c r="D3811" s="88">
        <v>24219.919999999998</v>
      </c>
    </row>
    <row r="3812" spans="1:4" x14ac:dyDescent="0.2">
      <c r="A3812" s="86">
        <v>2809222</v>
      </c>
      <c r="B3812" s="87" t="s">
        <v>3964</v>
      </c>
      <c r="C3812" s="87" t="s">
        <v>1955</v>
      </c>
      <c r="D3812" s="88">
        <v>20859.71</v>
      </c>
    </row>
    <row r="3813" spans="1:4" x14ac:dyDescent="0.2">
      <c r="A3813" s="86">
        <v>2809223</v>
      </c>
      <c r="B3813" s="87" t="s">
        <v>3965</v>
      </c>
      <c r="C3813" s="87" t="s">
        <v>1955</v>
      </c>
      <c r="D3813" s="88">
        <v>26759.59</v>
      </c>
    </row>
    <row r="3814" spans="1:4" x14ac:dyDescent="0.2">
      <c r="A3814" s="86">
        <v>2809224</v>
      </c>
      <c r="B3814" s="87" t="s">
        <v>3966</v>
      </c>
      <c r="C3814" s="87" t="s">
        <v>1955</v>
      </c>
      <c r="D3814" s="88">
        <v>27821.87</v>
      </c>
    </row>
    <row r="3815" spans="1:4" x14ac:dyDescent="0.2">
      <c r="A3815" s="86">
        <v>2809166</v>
      </c>
      <c r="B3815" s="87" t="s">
        <v>3967</v>
      </c>
      <c r="C3815" s="87" t="s">
        <v>1955</v>
      </c>
      <c r="D3815" s="88">
        <v>21710.59</v>
      </c>
    </row>
    <row r="3816" spans="1:4" x14ac:dyDescent="0.2">
      <c r="A3816" s="86">
        <v>2809167</v>
      </c>
      <c r="B3816" s="87" t="s">
        <v>3968</v>
      </c>
      <c r="C3816" s="87" t="s">
        <v>1955</v>
      </c>
      <c r="D3816" s="88">
        <v>27899.360000000001</v>
      </c>
    </row>
    <row r="3817" spans="1:4" x14ac:dyDescent="0.2">
      <c r="A3817" s="86">
        <v>2809168</v>
      </c>
      <c r="B3817" s="87" t="s">
        <v>3969</v>
      </c>
      <c r="C3817" s="87" t="s">
        <v>1955</v>
      </c>
      <c r="D3817" s="88">
        <v>28991.49</v>
      </c>
    </row>
    <row r="3818" spans="1:4" x14ac:dyDescent="0.2">
      <c r="A3818" s="86">
        <v>2909152</v>
      </c>
      <c r="B3818" s="87" t="s">
        <v>3970</v>
      </c>
      <c r="C3818" s="87" t="s">
        <v>1955</v>
      </c>
      <c r="D3818" s="88">
        <v>115.09</v>
      </c>
    </row>
    <row r="3819" spans="1:4" x14ac:dyDescent="0.2">
      <c r="A3819" s="86">
        <v>2909153</v>
      </c>
      <c r="B3819" s="87" t="s">
        <v>3971</v>
      </c>
      <c r="C3819" s="87" t="s">
        <v>1955</v>
      </c>
      <c r="D3819" s="88">
        <v>154.84</v>
      </c>
    </row>
    <row r="3820" spans="1:4" x14ac:dyDescent="0.2">
      <c r="A3820" s="86">
        <v>2909151</v>
      </c>
      <c r="B3820" s="87" t="s">
        <v>3972</v>
      </c>
      <c r="C3820" s="87" t="s">
        <v>1955</v>
      </c>
      <c r="D3820" s="88">
        <v>61.61</v>
      </c>
    </row>
    <row r="3821" spans="1:4" x14ac:dyDescent="0.2">
      <c r="A3821" s="86">
        <v>2909145</v>
      </c>
      <c r="B3821" s="87" t="s">
        <v>3973</v>
      </c>
      <c r="C3821" s="87" t="s">
        <v>151</v>
      </c>
      <c r="D3821" s="88">
        <v>10.55</v>
      </c>
    </row>
    <row r="3822" spans="1:4" x14ac:dyDescent="0.2">
      <c r="A3822" s="86">
        <v>2909379</v>
      </c>
      <c r="B3822" s="87" t="s">
        <v>3974</v>
      </c>
      <c r="C3822" s="87" t="s">
        <v>1955</v>
      </c>
      <c r="D3822" s="88">
        <v>5879.54</v>
      </c>
    </row>
    <row r="3823" spans="1:4" x14ac:dyDescent="0.2">
      <c r="A3823" s="86">
        <v>2909381</v>
      </c>
      <c r="B3823" s="87" t="s">
        <v>3975</v>
      </c>
      <c r="C3823" s="87" t="s">
        <v>1955</v>
      </c>
      <c r="D3823" s="88">
        <v>6152.4</v>
      </c>
    </row>
    <row r="3824" spans="1:4" x14ac:dyDescent="0.2">
      <c r="A3824" s="86">
        <v>2909380</v>
      </c>
      <c r="B3824" s="87" t="s">
        <v>3976</v>
      </c>
      <c r="C3824" s="87" t="s">
        <v>1955</v>
      </c>
      <c r="D3824" s="88">
        <v>8617.56</v>
      </c>
    </row>
    <row r="3825" spans="1:4" x14ac:dyDescent="0.2">
      <c r="A3825" s="86">
        <v>2909382</v>
      </c>
      <c r="B3825" s="87" t="s">
        <v>3977</v>
      </c>
      <c r="C3825" s="87" t="s">
        <v>1955</v>
      </c>
      <c r="D3825" s="88">
        <v>9025.93</v>
      </c>
    </row>
    <row r="3826" spans="1:4" x14ac:dyDescent="0.2">
      <c r="A3826" s="86">
        <v>2909375</v>
      </c>
      <c r="B3826" s="87" t="s">
        <v>3978</v>
      </c>
      <c r="C3826" s="87" t="s">
        <v>1955</v>
      </c>
      <c r="D3826" s="88">
        <v>9418.19</v>
      </c>
    </row>
    <row r="3827" spans="1:4" x14ac:dyDescent="0.2">
      <c r="A3827" s="86">
        <v>2909377</v>
      </c>
      <c r="B3827" s="87" t="s">
        <v>3979</v>
      </c>
      <c r="C3827" s="87" t="s">
        <v>1955</v>
      </c>
      <c r="D3827" s="88">
        <v>9858.02</v>
      </c>
    </row>
    <row r="3828" spans="1:4" x14ac:dyDescent="0.2">
      <c r="A3828" s="86">
        <v>2909376</v>
      </c>
      <c r="B3828" s="87" t="s">
        <v>3980</v>
      </c>
      <c r="C3828" s="87" t="s">
        <v>1955</v>
      </c>
      <c r="D3828" s="88">
        <v>13833.09</v>
      </c>
    </row>
    <row r="3829" spans="1:4" x14ac:dyDescent="0.2">
      <c r="A3829" s="86">
        <v>2909378</v>
      </c>
      <c r="B3829" s="87" t="s">
        <v>3981</v>
      </c>
      <c r="C3829" s="87" t="s">
        <v>1955</v>
      </c>
      <c r="D3829" s="88">
        <v>14498.15</v>
      </c>
    </row>
    <row r="3830" spans="1:4" x14ac:dyDescent="0.2">
      <c r="A3830" s="86">
        <v>2909383</v>
      </c>
      <c r="B3830" s="87" t="s">
        <v>3982</v>
      </c>
      <c r="C3830" s="87" t="s">
        <v>1955</v>
      </c>
      <c r="D3830" s="88">
        <v>5407.95</v>
      </c>
    </row>
    <row r="3831" spans="1:4" x14ac:dyDescent="0.2">
      <c r="A3831" s="86">
        <v>2909384</v>
      </c>
      <c r="B3831" s="87" t="s">
        <v>3983</v>
      </c>
      <c r="C3831" s="87" t="s">
        <v>1955</v>
      </c>
      <c r="D3831" s="88">
        <v>5677.24</v>
      </c>
    </row>
    <row r="3832" spans="1:4" x14ac:dyDescent="0.2">
      <c r="A3832" s="86">
        <v>2909148</v>
      </c>
      <c r="B3832" s="87" t="s">
        <v>3984</v>
      </c>
      <c r="C3832" s="87" t="s">
        <v>1955</v>
      </c>
      <c r="D3832" s="88">
        <v>429.54</v>
      </c>
    </row>
    <row r="3833" spans="1:4" x14ac:dyDescent="0.2">
      <c r="A3833" s="86">
        <v>3009336</v>
      </c>
      <c r="B3833" s="87" t="s">
        <v>3985</v>
      </c>
      <c r="C3833" s="87" t="s">
        <v>151</v>
      </c>
      <c r="D3833" s="88">
        <v>95.39</v>
      </c>
    </row>
    <row r="3834" spans="1:4" x14ac:dyDescent="0.2">
      <c r="A3834" s="86">
        <v>3009337</v>
      </c>
      <c r="B3834" s="87" t="s">
        <v>3986</v>
      </c>
      <c r="C3834" s="87" t="s">
        <v>151</v>
      </c>
      <c r="D3834" s="88">
        <v>97.92</v>
      </c>
    </row>
    <row r="3835" spans="1:4" x14ac:dyDescent="0.2">
      <c r="A3835" s="86">
        <v>3009340</v>
      </c>
      <c r="B3835" s="87" t="s">
        <v>3987</v>
      </c>
      <c r="C3835" s="87" t="s">
        <v>151</v>
      </c>
      <c r="D3835" s="88">
        <v>182.54</v>
      </c>
    </row>
    <row r="3836" spans="1:4" x14ac:dyDescent="0.2">
      <c r="A3836" s="86">
        <v>3009341</v>
      </c>
      <c r="B3836" s="87" t="s">
        <v>3988</v>
      </c>
      <c r="C3836" s="87" t="s">
        <v>151</v>
      </c>
      <c r="D3836" s="88">
        <v>187.61</v>
      </c>
    </row>
    <row r="3837" spans="1:4" x14ac:dyDescent="0.2">
      <c r="A3837" s="86">
        <v>3009344</v>
      </c>
      <c r="B3837" s="87" t="s">
        <v>3989</v>
      </c>
      <c r="C3837" s="87" t="s">
        <v>151</v>
      </c>
      <c r="D3837" s="88">
        <v>95.81</v>
      </c>
    </row>
    <row r="3838" spans="1:4" x14ac:dyDescent="0.2">
      <c r="A3838" s="86">
        <v>3009345</v>
      </c>
      <c r="B3838" s="87" t="s">
        <v>3990</v>
      </c>
      <c r="C3838" s="87" t="s">
        <v>151</v>
      </c>
      <c r="D3838" s="88">
        <v>98.34</v>
      </c>
    </row>
    <row r="3839" spans="1:4" x14ac:dyDescent="0.2">
      <c r="A3839" s="86">
        <v>3009348</v>
      </c>
      <c r="B3839" s="87" t="s">
        <v>3991</v>
      </c>
      <c r="C3839" s="87" t="s">
        <v>151</v>
      </c>
      <c r="D3839" s="88">
        <v>182.59</v>
      </c>
    </row>
    <row r="3840" spans="1:4" x14ac:dyDescent="0.2">
      <c r="A3840" s="86">
        <v>3009349</v>
      </c>
      <c r="B3840" s="87" t="s">
        <v>3992</v>
      </c>
      <c r="C3840" s="87" t="s">
        <v>151</v>
      </c>
      <c r="D3840" s="88">
        <v>187.66</v>
      </c>
    </row>
    <row r="3841" spans="1:4" x14ac:dyDescent="0.2">
      <c r="A3841" s="86">
        <v>3009338</v>
      </c>
      <c r="B3841" s="87" t="s">
        <v>3993</v>
      </c>
      <c r="C3841" s="87" t="s">
        <v>151</v>
      </c>
      <c r="D3841" s="88">
        <v>95.39</v>
      </c>
    </row>
    <row r="3842" spans="1:4" x14ac:dyDescent="0.2">
      <c r="A3842" s="86">
        <v>3009339</v>
      </c>
      <c r="B3842" s="87" t="s">
        <v>3994</v>
      </c>
      <c r="C3842" s="87" t="s">
        <v>151</v>
      </c>
      <c r="D3842" s="88">
        <v>97.92</v>
      </c>
    </row>
    <row r="3843" spans="1:4" x14ac:dyDescent="0.2">
      <c r="A3843" s="86">
        <v>3009342</v>
      </c>
      <c r="B3843" s="87" t="s">
        <v>3995</v>
      </c>
      <c r="C3843" s="87" t="s">
        <v>151</v>
      </c>
      <c r="D3843" s="88">
        <v>182.54</v>
      </c>
    </row>
    <row r="3844" spans="1:4" x14ac:dyDescent="0.2">
      <c r="A3844" s="86">
        <v>3009343</v>
      </c>
      <c r="B3844" s="87" t="s">
        <v>3996</v>
      </c>
      <c r="C3844" s="87" t="s">
        <v>151</v>
      </c>
      <c r="D3844" s="88">
        <v>187.61</v>
      </c>
    </row>
    <row r="3845" spans="1:4" x14ac:dyDescent="0.2">
      <c r="A3845" s="86">
        <v>3009346</v>
      </c>
      <c r="B3845" s="87" t="s">
        <v>3997</v>
      </c>
      <c r="C3845" s="87" t="s">
        <v>151</v>
      </c>
      <c r="D3845" s="88">
        <v>95.81</v>
      </c>
    </row>
    <row r="3846" spans="1:4" x14ac:dyDescent="0.2">
      <c r="A3846" s="86">
        <v>3009347</v>
      </c>
      <c r="B3846" s="87" t="s">
        <v>3998</v>
      </c>
      <c r="C3846" s="87" t="s">
        <v>151</v>
      </c>
      <c r="D3846" s="88">
        <v>98.34</v>
      </c>
    </row>
    <row r="3847" spans="1:4" x14ac:dyDescent="0.2">
      <c r="A3847" s="86">
        <v>3009350</v>
      </c>
      <c r="B3847" s="87" t="s">
        <v>3999</v>
      </c>
      <c r="C3847" s="87" t="s">
        <v>151</v>
      </c>
      <c r="D3847" s="88">
        <v>182.59</v>
      </c>
    </row>
    <row r="3848" spans="1:4" x14ac:dyDescent="0.2">
      <c r="A3848" s="86">
        <v>3009351</v>
      </c>
      <c r="B3848" s="87" t="s">
        <v>4000</v>
      </c>
      <c r="C3848" s="87" t="s">
        <v>151</v>
      </c>
      <c r="D3848" s="88">
        <v>187.66</v>
      </c>
    </row>
    <row r="3849" spans="1:4" x14ac:dyDescent="0.2">
      <c r="A3849" s="86">
        <v>3009080</v>
      </c>
      <c r="B3849" s="87" t="s">
        <v>4001</v>
      </c>
      <c r="C3849" s="87" t="s">
        <v>151</v>
      </c>
      <c r="D3849" s="88">
        <v>0.14000000000000001</v>
      </c>
    </row>
    <row r="3850" spans="1:4" x14ac:dyDescent="0.2">
      <c r="A3850" s="86">
        <v>3009075</v>
      </c>
      <c r="B3850" s="87" t="s">
        <v>4002</v>
      </c>
      <c r="C3850" s="87" t="s">
        <v>151</v>
      </c>
      <c r="D3850" s="88">
        <v>48.71</v>
      </c>
    </row>
    <row r="3851" spans="1:4" x14ac:dyDescent="0.2">
      <c r="A3851" s="86">
        <v>3009076</v>
      </c>
      <c r="B3851" s="87" t="s">
        <v>4003</v>
      </c>
      <c r="C3851" s="87" t="s">
        <v>151</v>
      </c>
      <c r="D3851" s="88">
        <v>50.47</v>
      </c>
    </row>
    <row r="3852" spans="1:4" x14ac:dyDescent="0.2">
      <c r="A3852" s="86">
        <v>3009077</v>
      </c>
      <c r="B3852" s="87" t="s">
        <v>4004</v>
      </c>
      <c r="C3852" s="87" t="s">
        <v>151</v>
      </c>
      <c r="D3852" s="88">
        <v>52.66</v>
      </c>
    </row>
    <row r="3853" spans="1:4" x14ac:dyDescent="0.2">
      <c r="A3853" s="86">
        <v>3009078</v>
      </c>
      <c r="B3853" s="87" t="s">
        <v>4005</v>
      </c>
      <c r="C3853" s="87" t="s">
        <v>151</v>
      </c>
      <c r="D3853" s="88">
        <v>54.62</v>
      </c>
    </row>
    <row r="3854" spans="1:4" x14ac:dyDescent="0.2">
      <c r="A3854" s="86">
        <v>3009087</v>
      </c>
      <c r="B3854" s="87" t="s">
        <v>4006</v>
      </c>
      <c r="C3854" s="87" t="s">
        <v>151</v>
      </c>
      <c r="D3854" s="88">
        <v>0.1</v>
      </c>
    </row>
    <row r="3855" spans="1:4" x14ac:dyDescent="0.2">
      <c r="A3855" s="86">
        <v>3009085</v>
      </c>
      <c r="B3855" s="87" t="s">
        <v>4007</v>
      </c>
      <c r="C3855" s="87" t="s">
        <v>146</v>
      </c>
      <c r="D3855" s="88">
        <v>1610.68</v>
      </c>
    </row>
    <row r="3856" spans="1:4" x14ac:dyDescent="0.2">
      <c r="A3856" s="86">
        <v>3009086</v>
      </c>
      <c r="B3856" s="87" t="s">
        <v>4008</v>
      </c>
      <c r="C3856" s="87" t="s">
        <v>146</v>
      </c>
      <c r="D3856" s="88">
        <v>2013.18</v>
      </c>
    </row>
    <row r="3857" spans="1:4" x14ac:dyDescent="0.2">
      <c r="A3857" s="86">
        <v>3009089</v>
      </c>
      <c r="B3857" s="87" t="s">
        <v>4009</v>
      </c>
      <c r="C3857" s="87" t="s">
        <v>146</v>
      </c>
      <c r="D3857" s="88">
        <v>2367.35</v>
      </c>
    </row>
    <row r="3858" spans="1:4" x14ac:dyDescent="0.2">
      <c r="A3858" s="86">
        <v>3009090</v>
      </c>
      <c r="B3858" s="87" t="s">
        <v>4010</v>
      </c>
      <c r="C3858" s="87" t="s">
        <v>146</v>
      </c>
      <c r="D3858" s="88">
        <v>2231.29</v>
      </c>
    </row>
    <row r="3859" spans="1:4" x14ac:dyDescent="0.2">
      <c r="A3859" s="86">
        <v>3009004</v>
      </c>
      <c r="B3859" s="87" t="s">
        <v>4011</v>
      </c>
      <c r="C3859" s="87" t="s">
        <v>151</v>
      </c>
      <c r="D3859" s="88">
        <v>400.72</v>
      </c>
    </row>
    <row r="3860" spans="1:4" x14ac:dyDescent="0.2">
      <c r="A3860" s="86">
        <v>3009002</v>
      </c>
      <c r="B3860" s="87" t="s">
        <v>4012</v>
      </c>
      <c r="C3860" s="87" t="s">
        <v>151</v>
      </c>
      <c r="D3860" s="88">
        <v>303.89</v>
      </c>
    </row>
    <row r="3861" spans="1:4" x14ac:dyDescent="0.2">
      <c r="A3861" s="86">
        <v>3009006</v>
      </c>
      <c r="B3861" s="87" t="s">
        <v>4013</v>
      </c>
      <c r="C3861" s="87" t="s">
        <v>151</v>
      </c>
      <c r="D3861" s="88">
        <v>551.05999999999995</v>
      </c>
    </row>
    <row r="3862" spans="1:4" x14ac:dyDescent="0.2">
      <c r="A3862" s="86">
        <v>3009335</v>
      </c>
      <c r="B3862" s="87" t="s">
        <v>4014</v>
      </c>
      <c r="C3862" s="87" t="s">
        <v>151</v>
      </c>
      <c r="D3862" s="88">
        <v>1048.69</v>
      </c>
    </row>
    <row r="3863" spans="1:4" x14ac:dyDescent="0.2">
      <c r="A3863" s="86">
        <v>3009334</v>
      </c>
      <c r="B3863" s="87" t="s">
        <v>4015</v>
      </c>
      <c r="C3863" s="87" t="s">
        <v>151</v>
      </c>
      <c r="D3863" s="88">
        <v>748.32</v>
      </c>
    </row>
    <row r="3864" spans="1:4" x14ac:dyDescent="0.2">
      <c r="A3864" s="86">
        <v>3009280</v>
      </c>
      <c r="B3864" s="87" t="s">
        <v>4016</v>
      </c>
      <c r="C3864" s="87" t="s">
        <v>1955</v>
      </c>
      <c r="D3864" s="88">
        <v>690127.42</v>
      </c>
    </row>
    <row r="3865" spans="1:4" x14ac:dyDescent="0.2">
      <c r="A3865" s="86">
        <v>3009281</v>
      </c>
      <c r="B3865" s="87" t="s">
        <v>4017</v>
      </c>
      <c r="C3865" s="87" t="s">
        <v>1955</v>
      </c>
      <c r="D3865" s="88">
        <v>682760.78</v>
      </c>
    </row>
    <row r="3866" spans="1:4" x14ac:dyDescent="0.2">
      <c r="A3866" s="86">
        <v>3009061</v>
      </c>
      <c r="B3866" s="87" t="s">
        <v>4018</v>
      </c>
      <c r="C3866" s="87" t="s">
        <v>1955</v>
      </c>
      <c r="D3866" s="88">
        <v>724489.87</v>
      </c>
    </row>
    <row r="3867" spans="1:4" x14ac:dyDescent="0.2">
      <c r="A3867" s="86">
        <v>3009062</v>
      </c>
      <c r="B3867" s="87" t="s">
        <v>4019</v>
      </c>
      <c r="C3867" s="87" t="s">
        <v>1955</v>
      </c>
      <c r="D3867" s="88">
        <v>716755.41</v>
      </c>
    </row>
    <row r="3868" spans="1:4" x14ac:dyDescent="0.2">
      <c r="A3868" s="86">
        <v>3009278</v>
      </c>
      <c r="B3868" s="87" t="s">
        <v>4020</v>
      </c>
      <c r="C3868" s="87" t="s">
        <v>1955</v>
      </c>
      <c r="D3868" s="88">
        <v>524083.55</v>
      </c>
    </row>
    <row r="3869" spans="1:4" x14ac:dyDescent="0.2">
      <c r="A3869" s="86">
        <v>3009279</v>
      </c>
      <c r="B3869" s="87" t="s">
        <v>4021</v>
      </c>
      <c r="C3869" s="87" t="s">
        <v>1955</v>
      </c>
      <c r="D3869" s="88">
        <v>518793.85</v>
      </c>
    </row>
    <row r="3870" spans="1:4" x14ac:dyDescent="0.2">
      <c r="A3870" s="86">
        <v>3009059</v>
      </c>
      <c r="B3870" s="87" t="s">
        <v>4022</v>
      </c>
      <c r="C3870" s="87" t="s">
        <v>1955</v>
      </c>
      <c r="D3870" s="88">
        <v>550178.67000000004</v>
      </c>
    </row>
    <row r="3871" spans="1:4" x14ac:dyDescent="0.2">
      <c r="A3871" s="86">
        <v>3009060</v>
      </c>
      <c r="B3871" s="87" t="s">
        <v>4023</v>
      </c>
      <c r="C3871" s="87" t="s">
        <v>1955</v>
      </c>
      <c r="D3871" s="88">
        <v>544624.56000000006</v>
      </c>
    </row>
    <row r="3872" spans="1:4" x14ac:dyDescent="0.2">
      <c r="A3872" s="86">
        <v>3009282</v>
      </c>
      <c r="B3872" s="87" t="s">
        <v>4024</v>
      </c>
      <c r="C3872" s="87" t="s">
        <v>1955</v>
      </c>
      <c r="D3872" s="88">
        <v>940745.03</v>
      </c>
    </row>
    <row r="3873" spans="1:4" x14ac:dyDescent="0.2">
      <c r="A3873" s="86">
        <v>3009283</v>
      </c>
      <c r="B3873" s="87" t="s">
        <v>4025</v>
      </c>
      <c r="C3873" s="87" t="s">
        <v>1955</v>
      </c>
      <c r="D3873" s="88">
        <v>933374.39</v>
      </c>
    </row>
    <row r="3874" spans="1:4" x14ac:dyDescent="0.2">
      <c r="A3874" s="86">
        <v>3009063</v>
      </c>
      <c r="B3874" s="87" t="s">
        <v>4026</v>
      </c>
      <c r="C3874" s="87" t="s">
        <v>1955</v>
      </c>
      <c r="D3874" s="88">
        <v>987585.75</v>
      </c>
    </row>
    <row r="3875" spans="1:4" x14ac:dyDescent="0.2">
      <c r="A3875" s="86">
        <v>3009064</v>
      </c>
      <c r="B3875" s="87" t="s">
        <v>4027</v>
      </c>
      <c r="C3875" s="87" t="s">
        <v>1955</v>
      </c>
      <c r="D3875" s="88">
        <v>979847.08</v>
      </c>
    </row>
    <row r="3876" spans="1:4" x14ac:dyDescent="0.2">
      <c r="A3876" s="86">
        <v>3009081</v>
      </c>
      <c r="B3876" s="87" t="s">
        <v>4028</v>
      </c>
      <c r="C3876" s="87" t="s">
        <v>151</v>
      </c>
      <c r="D3876" s="88">
        <v>680.36</v>
      </c>
    </row>
    <row r="3877" spans="1:4" x14ac:dyDescent="0.2">
      <c r="A3877" s="86">
        <v>3009082</v>
      </c>
      <c r="B3877" s="87" t="s">
        <v>4029</v>
      </c>
      <c r="C3877" s="87" t="s">
        <v>151</v>
      </c>
      <c r="D3877" s="88">
        <v>833.97</v>
      </c>
    </row>
    <row r="3878" spans="1:4" x14ac:dyDescent="0.2">
      <c r="A3878" s="86">
        <v>3009083</v>
      </c>
      <c r="B3878" s="87" t="s">
        <v>4030</v>
      </c>
      <c r="C3878" s="87" t="s">
        <v>151</v>
      </c>
      <c r="D3878" s="88">
        <v>854.04</v>
      </c>
    </row>
    <row r="3879" spans="1:4" x14ac:dyDescent="0.2">
      <c r="A3879" s="86">
        <v>3009084</v>
      </c>
      <c r="B3879" s="87" t="s">
        <v>4031</v>
      </c>
      <c r="C3879" s="87" t="s">
        <v>151</v>
      </c>
      <c r="D3879" s="88">
        <v>858.93</v>
      </c>
    </row>
    <row r="3880" spans="1:4" x14ac:dyDescent="0.2">
      <c r="A3880" s="86">
        <v>3009070</v>
      </c>
      <c r="B3880" s="87" t="s">
        <v>4032</v>
      </c>
      <c r="C3880" s="87" t="s">
        <v>151</v>
      </c>
      <c r="D3880" s="88">
        <v>345.17</v>
      </c>
    </row>
    <row r="3881" spans="1:4" x14ac:dyDescent="0.2">
      <c r="A3881" s="86">
        <v>3009285</v>
      </c>
      <c r="B3881" s="87" t="s">
        <v>4033</v>
      </c>
      <c r="C3881" s="87" t="s">
        <v>1955</v>
      </c>
      <c r="D3881" s="88">
        <v>555872.73</v>
      </c>
    </row>
    <row r="3882" spans="1:4" x14ac:dyDescent="0.2">
      <c r="A3882" s="86">
        <v>3009072</v>
      </c>
      <c r="B3882" s="87" t="s">
        <v>4034</v>
      </c>
      <c r="C3882" s="87" t="s">
        <v>1955</v>
      </c>
      <c r="D3882" s="88">
        <v>583550.63</v>
      </c>
    </row>
    <row r="3883" spans="1:4" x14ac:dyDescent="0.2">
      <c r="A3883" s="86">
        <v>3009069</v>
      </c>
      <c r="B3883" s="87" t="s">
        <v>4035</v>
      </c>
      <c r="C3883" s="87" t="s">
        <v>151</v>
      </c>
      <c r="D3883" s="88">
        <v>216.7</v>
      </c>
    </row>
    <row r="3884" spans="1:4" x14ac:dyDescent="0.2">
      <c r="A3884" s="86">
        <v>3009284</v>
      </c>
      <c r="B3884" s="87" t="s">
        <v>4036</v>
      </c>
      <c r="C3884" s="87" t="s">
        <v>1955</v>
      </c>
      <c r="D3884" s="88">
        <v>346418.08</v>
      </c>
    </row>
    <row r="3885" spans="1:4" x14ac:dyDescent="0.2">
      <c r="A3885" s="86">
        <v>3009071</v>
      </c>
      <c r="B3885" s="87" t="s">
        <v>4037</v>
      </c>
      <c r="C3885" s="87" t="s">
        <v>1955</v>
      </c>
      <c r="D3885" s="88">
        <v>363667.23</v>
      </c>
    </row>
    <row r="3886" spans="1:4" x14ac:dyDescent="0.2">
      <c r="A3886" s="86">
        <v>3009091</v>
      </c>
      <c r="B3886" s="87" t="s">
        <v>4038</v>
      </c>
      <c r="C3886" s="87" t="s">
        <v>346</v>
      </c>
      <c r="D3886" s="88">
        <v>161.16999999999999</v>
      </c>
    </row>
    <row r="3887" spans="1:4" x14ac:dyDescent="0.2">
      <c r="A3887" s="86">
        <v>3009058</v>
      </c>
      <c r="B3887" s="87" t="s">
        <v>4039</v>
      </c>
      <c r="C3887" s="87" t="s">
        <v>151</v>
      </c>
      <c r="D3887" s="88">
        <v>91966.17</v>
      </c>
    </row>
    <row r="3888" spans="1:4" x14ac:dyDescent="0.2">
      <c r="A3888" s="86">
        <v>3009229</v>
      </c>
      <c r="B3888" s="87" t="s">
        <v>4040</v>
      </c>
      <c r="C3888" s="87" t="s">
        <v>1955</v>
      </c>
      <c r="D3888" s="88">
        <v>174.52</v>
      </c>
    </row>
    <row r="3889" spans="1:4" x14ac:dyDescent="0.2">
      <c r="A3889" s="86">
        <v>3009132</v>
      </c>
      <c r="B3889" s="87" t="s">
        <v>4041</v>
      </c>
      <c r="C3889" s="87" t="s">
        <v>1955</v>
      </c>
      <c r="D3889" s="88">
        <v>1266.56</v>
      </c>
    </row>
    <row r="3890" spans="1:4" x14ac:dyDescent="0.2">
      <c r="A3890" s="86">
        <v>3009133</v>
      </c>
      <c r="B3890" s="87" t="s">
        <v>4042</v>
      </c>
      <c r="C3890" s="87" t="s">
        <v>1955</v>
      </c>
      <c r="D3890" s="88">
        <v>1513.05</v>
      </c>
    </row>
    <row r="3891" spans="1:4" x14ac:dyDescent="0.2">
      <c r="A3891" s="86">
        <v>3009321</v>
      </c>
      <c r="B3891" s="87" t="s">
        <v>4043</v>
      </c>
      <c r="C3891" s="87" t="s">
        <v>151</v>
      </c>
      <c r="D3891" s="88">
        <v>1317.16</v>
      </c>
    </row>
    <row r="3892" spans="1:4" x14ac:dyDescent="0.2">
      <c r="A3892" s="86">
        <v>3009322</v>
      </c>
      <c r="B3892" s="87" t="s">
        <v>4044</v>
      </c>
      <c r="C3892" s="87" t="s">
        <v>151</v>
      </c>
      <c r="D3892" s="88">
        <v>1326.42</v>
      </c>
    </row>
    <row r="3893" spans="1:4" x14ac:dyDescent="0.2">
      <c r="A3893" s="86">
        <v>3009323</v>
      </c>
      <c r="B3893" s="87" t="s">
        <v>4045</v>
      </c>
      <c r="C3893" s="87" t="s">
        <v>151</v>
      </c>
      <c r="D3893" s="88">
        <v>1400.69</v>
      </c>
    </row>
    <row r="3894" spans="1:4" x14ac:dyDescent="0.2">
      <c r="A3894" s="86">
        <v>3009324</v>
      </c>
      <c r="B3894" s="87" t="s">
        <v>4046</v>
      </c>
      <c r="C3894" s="87" t="s">
        <v>151</v>
      </c>
      <c r="D3894" s="88">
        <v>1342.01</v>
      </c>
    </row>
    <row r="3895" spans="1:4" x14ac:dyDescent="0.2">
      <c r="A3895" s="86">
        <v>3009096</v>
      </c>
      <c r="B3895" s="87" t="s">
        <v>4047</v>
      </c>
      <c r="C3895" s="87" t="s">
        <v>151</v>
      </c>
      <c r="D3895" s="88">
        <v>244.18</v>
      </c>
    </row>
    <row r="3896" spans="1:4" x14ac:dyDescent="0.2">
      <c r="A3896" s="86">
        <v>3009330</v>
      </c>
      <c r="B3896" s="87" t="s">
        <v>4048</v>
      </c>
      <c r="C3896" s="87" t="s">
        <v>151</v>
      </c>
      <c r="D3896" s="88">
        <v>198.7</v>
      </c>
    </row>
    <row r="3897" spans="1:4" x14ac:dyDescent="0.2">
      <c r="A3897" s="86">
        <v>3009326</v>
      </c>
      <c r="B3897" s="87" t="s">
        <v>4049</v>
      </c>
      <c r="C3897" s="87" t="s">
        <v>151</v>
      </c>
      <c r="D3897" s="88">
        <v>204.5</v>
      </c>
    </row>
    <row r="3898" spans="1:4" x14ac:dyDescent="0.2">
      <c r="A3898" s="86">
        <v>3009234</v>
      </c>
      <c r="B3898" s="87" t="s">
        <v>4050</v>
      </c>
      <c r="C3898" s="87" t="s">
        <v>1955</v>
      </c>
      <c r="D3898" s="88">
        <v>1676158.63</v>
      </c>
    </row>
    <row r="3899" spans="1:4" x14ac:dyDescent="0.2">
      <c r="A3899" s="86">
        <v>3009022</v>
      </c>
      <c r="B3899" s="87" t="s">
        <v>4051</v>
      </c>
      <c r="C3899" s="87" t="s">
        <v>1955</v>
      </c>
      <c r="D3899" s="88">
        <v>1683278.51</v>
      </c>
    </row>
    <row r="3900" spans="1:4" x14ac:dyDescent="0.2">
      <c r="A3900" s="86">
        <v>3009230</v>
      </c>
      <c r="B3900" s="87" t="s">
        <v>4052</v>
      </c>
      <c r="C3900" s="87" t="s">
        <v>1955</v>
      </c>
      <c r="D3900" s="88">
        <v>2514396.38</v>
      </c>
    </row>
    <row r="3901" spans="1:4" x14ac:dyDescent="0.2">
      <c r="A3901" s="86">
        <v>3009018</v>
      </c>
      <c r="B3901" s="87" t="s">
        <v>4053</v>
      </c>
      <c r="C3901" s="87" t="s">
        <v>1955</v>
      </c>
      <c r="D3901" s="88">
        <v>2525076.21</v>
      </c>
    </row>
    <row r="3902" spans="1:4" x14ac:dyDescent="0.2">
      <c r="A3902" s="86">
        <v>3009288</v>
      </c>
      <c r="B3902" s="87" t="s">
        <v>4054</v>
      </c>
      <c r="C3902" s="87" t="s">
        <v>1955</v>
      </c>
      <c r="D3902" s="88">
        <v>2035000.43</v>
      </c>
    </row>
    <row r="3903" spans="1:4" x14ac:dyDescent="0.2">
      <c r="A3903" s="86">
        <v>3009013</v>
      </c>
      <c r="B3903" s="87" t="s">
        <v>4055</v>
      </c>
      <c r="C3903" s="87" t="s">
        <v>1955</v>
      </c>
      <c r="D3903" s="88">
        <v>2059777.67</v>
      </c>
    </row>
    <row r="3904" spans="1:4" x14ac:dyDescent="0.2">
      <c r="A3904" s="86">
        <v>3009292</v>
      </c>
      <c r="B3904" s="87" t="s">
        <v>4056</v>
      </c>
      <c r="C3904" s="87" t="s">
        <v>1955</v>
      </c>
      <c r="D3904" s="88">
        <v>3052503.26</v>
      </c>
    </row>
    <row r="3905" spans="1:4" x14ac:dyDescent="0.2">
      <c r="A3905" s="86">
        <v>3009225</v>
      </c>
      <c r="B3905" s="87" t="s">
        <v>4057</v>
      </c>
      <c r="C3905" s="87" t="s">
        <v>1955</v>
      </c>
      <c r="D3905" s="88">
        <v>3089669.27</v>
      </c>
    </row>
    <row r="3906" spans="1:4" x14ac:dyDescent="0.2">
      <c r="A3906" s="86">
        <v>3009100</v>
      </c>
      <c r="B3906" s="87" t="s">
        <v>4058</v>
      </c>
      <c r="C3906" s="87" t="s">
        <v>151</v>
      </c>
      <c r="D3906" s="88">
        <v>84636.25</v>
      </c>
    </row>
    <row r="3907" spans="1:4" x14ac:dyDescent="0.2">
      <c r="A3907" s="86">
        <v>3009238</v>
      </c>
      <c r="B3907" s="87" t="s">
        <v>4059</v>
      </c>
      <c r="C3907" s="87" t="s">
        <v>1955</v>
      </c>
      <c r="D3907" s="88">
        <v>1572471.38</v>
      </c>
    </row>
    <row r="3908" spans="1:4" x14ac:dyDescent="0.2">
      <c r="A3908" s="86">
        <v>3009304</v>
      </c>
      <c r="B3908" s="87" t="s">
        <v>4060</v>
      </c>
      <c r="C3908" s="87" t="s">
        <v>1955</v>
      </c>
      <c r="D3908" s="88">
        <v>2358619.46</v>
      </c>
    </row>
    <row r="3909" spans="1:4" x14ac:dyDescent="0.2">
      <c r="A3909" s="86">
        <v>3009030</v>
      </c>
      <c r="B3909" s="87" t="s">
        <v>4061</v>
      </c>
      <c r="C3909" s="87" t="s">
        <v>1955</v>
      </c>
      <c r="D3909" s="88">
        <v>2369291.54</v>
      </c>
    </row>
    <row r="3910" spans="1:4" x14ac:dyDescent="0.2">
      <c r="A3910" s="86">
        <v>3009254</v>
      </c>
      <c r="B3910" s="87" t="s">
        <v>4062</v>
      </c>
      <c r="C3910" s="87" t="s">
        <v>1955</v>
      </c>
      <c r="D3910" s="88">
        <v>2062333.63</v>
      </c>
    </row>
    <row r="3911" spans="1:4" x14ac:dyDescent="0.2">
      <c r="A3911" s="86">
        <v>3009262</v>
      </c>
      <c r="B3911" s="87" t="s">
        <v>4063</v>
      </c>
      <c r="C3911" s="87" t="s">
        <v>1955</v>
      </c>
      <c r="D3911" s="88">
        <v>1929868.1</v>
      </c>
    </row>
    <row r="3912" spans="1:4" x14ac:dyDescent="0.2">
      <c r="A3912" s="86">
        <v>3009034</v>
      </c>
      <c r="B3912" s="87" t="s">
        <v>4064</v>
      </c>
      <c r="C3912" s="87" t="s">
        <v>1955</v>
      </c>
      <c r="D3912" s="88">
        <v>2094113.21</v>
      </c>
    </row>
    <row r="3913" spans="1:4" x14ac:dyDescent="0.2">
      <c r="A3913" s="86">
        <v>3009042</v>
      </c>
      <c r="B3913" s="87" t="s">
        <v>4065</v>
      </c>
      <c r="C3913" s="87" t="s">
        <v>1955</v>
      </c>
      <c r="D3913" s="88">
        <v>1955052.06</v>
      </c>
    </row>
    <row r="3914" spans="1:4" x14ac:dyDescent="0.2">
      <c r="A3914" s="86">
        <v>3009270</v>
      </c>
      <c r="B3914" s="87" t="s">
        <v>4066</v>
      </c>
      <c r="C3914" s="87" t="s">
        <v>1955</v>
      </c>
      <c r="D3914" s="88">
        <v>3094177.8</v>
      </c>
    </row>
    <row r="3915" spans="1:4" x14ac:dyDescent="0.2">
      <c r="A3915" s="86">
        <v>3009050</v>
      </c>
      <c r="B3915" s="87" t="s">
        <v>4067</v>
      </c>
      <c r="C3915" s="87" t="s">
        <v>1955</v>
      </c>
      <c r="D3915" s="88">
        <v>3141885.7</v>
      </c>
    </row>
    <row r="3916" spans="1:4" x14ac:dyDescent="0.2">
      <c r="A3916" s="86">
        <v>3009101</v>
      </c>
      <c r="B3916" s="87" t="s">
        <v>4068</v>
      </c>
      <c r="C3916" s="87" t="s">
        <v>151</v>
      </c>
      <c r="D3916" s="88">
        <v>169516.67</v>
      </c>
    </row>
    <row r="3917" spans="1:4" x14ac:dyDescent="0.2">
      <c r="A3917" s="86">
        <v>3009246</v>
      </c>
      <c r="B3917" s="87" t="s">
        <v>4069</v>
      </c>
      <c r="C3917" s="87" t="s">
        <v>1955</v>
      </c>
      <c r="D3917" s="88">
        <v>1567111.49</v>
      </c>
    </row>
    <row r="3918" spans="1:4" x14ac:dyDescent="0.2">
      <c r="A3918" s="86">
        <v>3009208</v>
      </c>
      <c r="B3918" s="87" t="s">
        <v>4070</v>
      </c>
      <c r="C3918" s="87" t="s">
        <v>1955</v>
      </c>
      <c r="D3918" s="88">
        <v>1574226.4</v>
      </c>
    </row>
    <row r="3919" spans="1:4" x14ac:dyDescent="0.2">
      <c r="A3919" s="86">
        <v>3009308</v>
      </c>
      <c r="B3919" s="87" t="s">
        <v>4071</v>
      </c>
      <c r="C3919" s="87" t="s">
        <v>1955</v>
      </c>
      <c r="D3919" s="88">
        <v>2350580.8199999998</v>
      </c>
    </row>
    <row r="3920" spans="1:4" x14ac:dyDescent="0.2">
      <c r="A3920" s="86">
        <v>3009212</v>
      </c>
      <c r="B3920" s="87" t="s">
        <v>4072</v>
      </c>
      <c r="C3920" s="87" t="s">
        <v>1955</v>
      </c>
      <c r="D3920" s="88">
        <v>2361253.19</v>
      </c>
    </row>
    <row r="3921" spans="1:4" x14ac:dyDescent="0.2">
      <c r="A3921" s="86">
        <v>3009258</v>
      </c>
      <c r="B3921" s="87" t="s">
        <v>4073</v>
      </c>
      <c r="C3921" s="87" t="s">
        <v>1955</v>
      </c>
      <c r="D3921" s="88">
        <v>2057031.82</v>
      </c>
    </row>
    <row r="3922" spans="1:4" x14ac:dyDescent="0.2">
      <c r="A3922" s="86">
        <v>3009266</v>
      </c>
      <c r="B3922" s="87" t="s">
        <v>4074</v>
      </c>
      <c r="C3922" s="87" t="s">
        <v>1955</v>
      </c>
      <c r="D3922" s="88">
        <v>1924566.29</v>
      </c>
    </row>
    <row r="3923" spans="1:4" x14ac:dyDescent="0.2">
      <c r="A3923" s="86">
        <v>3009038</v>
      </c>
      <c r="B3923" s="87" t="s">
        <v>4075</v>
      </c>
      <c r="C3923" s="87" t="s">
        <v>1955</v>
      </c>
      <c r="D3923" s="88">
        <v>2088811.39</v>
      </c>
    </row>
    <row r="3924" spans="1:4" x14ac:dyDescent="0.2">
      <c r="A3924" s="86">
        <v>3009046</v>
      </c>
      <c r="B3924" s="87" t="s">
        <v>4076</v>
      </c>
      <c r="C3924" s="87" t="s">
        <v>1955</v>
      </c>
      <c r="D3924" s="88">
        <v>1949750.25</v>
      </c>
    </row>
    <row r="3925" spans="1:4" x14ac:dyDescent="0.2">
      <c r="A3925" s="86">
        <v>3009274</v>
      </c>
      <c r="B3925" s="87" t="s">
        <v>4077</v>
      </c>
      <c r="C3925" s="87" t="s">
        <v>1955</v>
      </c>
      <c r="D3925" s="88">
        <v>3086226.36</v>
      </c>
    </row>
    <row r="3926" spans="1:4" x14ac:dyDescent="0.2">
      <c r="A3926" s="86">
        <v>3009054</v>
      </c>
      <c r="B3926" s="87" t="s">
        <v>4078</v>
      </c>
      <c r="C3926" s="87" t="s">
        <v>1955</v>
      </c>
      <c r="D3926" s="88">
        <v>3133934.26</v>
      </c>
    </row>
    <row r="3927" spans="1:4" x14ac:dyDescent="0.2">
      <c r="A3927" s="86">
        <v>3009235</v>
      </c>
      <c r="B3927" s="87" t="s">
        <v>4079</v>
      </c>
      <c r="C3927" s="87" t="s">
        <v>1955</v>
      </c>
      <c r="D3927" s="88">
        <v>2079088.27</v>
      </c>
    </row>
    <row r="3928" spans="1:4" x14ac:dyDescent="0.2">
      <c r="A3928" s="86">
        <v>3009023</v>
      </c>
      <c r="B3928" s="87" t="s">
        <v>4080</v>
      </c>
      <c r="C3928" s="87" t="s">
        <v>1955</v>
      </c>
      <c r="D3928" s="88">
        <v>2085997.06</v>
      </c>
    </row>
    <row r="3929" spans="1:4" x14ac:dyDescent="0.2">
      <c r="A3929" s="86">
        <v>3009231</v>
      </c>
      <c r="B3929" s="87" t="s">
        <v>4081</v>
      </c>
      <c r="C3929" s="87" t="s">
        <v>1955</v>
      </c>
      <c r="D3929" s="88">
        <v>3116857.51</v>
      </c>
    </row>
    <row r="3930" spans="1:4" x14ac:dyDescent="0.2">
      <c r="A3930" s="86">
        <v>3009019</v>
      </c>
      <c r="B3930" s="87" t="s">
        <v>4082</v>
      </c>
      <c r="C3930" s="87" t="s">
        <v>1955</v>
      </c>
      <c r="D3930" s="88">
        <v>3129629.02</v>
      </c>
    </row>
    <row r="3931" spans="1:4" x14ac:dyDescent="0.2">
      <c r="A3931" s="86">
        <v>3009289</v>
      </c>
      <c r="B3931" s="87" t="s">
        <v>4083</v>
      </c>
      <c r="C3931" s="87" t="s">
        <v>1955</v>
      </c>
      <c r="D3931" s="88">
        <v>2693725.64</v>
      </c>
    </row>
    <row r="3932" spans="1:4" x14ac:dyDescent="0.2">
      <c r="A3932" s="86">
        <v>3009014</v>
      </c>
      <c r="B3932" s="87" t="s">
        <v>4084</v>
      </c>
      <c r="C3932" s="87" t="s">
        <v>1955</v>
      </c>
      <c r="D3932" s="88">
        <v>2731532.37</v>
      </c>
    </row>
    <row r="3933" spans="1:4" x14ac:dyDescent="0.2">
      <c r="A3933" s="86">
        <v>3009293</v>
      </c>
      <c r="B3933" s="87" t="s">
        <v>4085</v>
      </c>
      <c r="C3933" s="87" t="s">
        <v>1955</v>
      </c>
      <c r="D3933" s="88">
        <v>4040591.16</v>
      </c>
    </row>
    <row r="3934" spans="1:4" x14ac:dyDescent="0.2">
      <c r="A3934" s="86">
        <v>3009226</v>
      </c>
      <c r="B3934" s="87" t="s">
        <v>4086</v>
      </c>
      <c r="C3934" s="87" t="s">
        <v>1955</v>
      </c>
      <c r="D3934" s="88">
        <v>4097301.53</v>
      </c>
    </row>
    <row r="3935" spans="1:4" x14ac:dyDescent="0.2">
      <c r="A3935" s="86">
        <v>3009102</v>
      </c>
      <c r="B3935" s="87" t="s">
        <v>4087</v>
      </c>
      <c r="C3935" s="87" t="s">
        <v>151</v>
      </c>
      <c r="D3935" s="88">
        <v>107277.32</v>
      </c>
    </row>
    <row r="3936" spans="1:4" x14ac:dyDescent="0.2">
      <c r="A3936" s="86">
        <v>3009297</v>
      </c>
      <c r="B3936" s="87" t="s">
        <v>4088</v>
      </c>
      <c r="C3936" s="87" t="s">
        <v>1955</v>
      </c>
      <c r="D3936" s="88">
        <v>1952237.2</v>
      </c>
    </row>
    <row r="3937" spans="1:4" x14ac:dyDescent="0.2">
      <c r="A3937" s="86">
        <v>3009027</v>
      </c>
      <c r="B3937" s="87" t="s">
        <v>4089</v>
      </c>
      <c r="C3937" s="87" t="s">
        <v>1955</v>
      </c>
      <c r="D3937" s="88">
        <v>1959352.03</v>
      </c>
    </row>
    <row r="3938" spans="1:4" x14ac:dyDescent="0.2">
      <c r="A3938" s="86">
        <v>3009305</v>
      </c>
      <c r="B3938" s="87" t="s">
        <v>4090</v>
      </c>
      <c r="C3938" s="87" t="s">
        <v>1955</v>
      </c>
      <c r="D3938" s="88">
        <v>2928268.08</v>
      </c>
    </row>
    <row r="3939" spans="1:4" x14ac:dyDescent="0.2">
      <c r="A3939" s="86">
        <v>3009031</v>
      </c>
      <c r="B3939" s="87" t="s">
        <v>4091</v>
      </c>
      <c r="C3939" s="87" t="s">
        <v>1955</v>
      </c>
      <c r="D3939" s="88">
        <v>2938940.16</v>
      </c>
    </row>
    <row r="3940" spans="1:4" x14ac:dyDescent="0.2">
      <c r="A3940" s="86">
        <v>3009255</v>
      </c>
      <c r="B3940" s="87" t="s">
        <v>4092</v>
      </c>
      <c r="C3940" s="87" t="s">
        <v>1955</v>
      </c>
      <c r="D3940" s="88">
        <v>2573299.31</v>
      </c>
    </row>
    <row r="3941" spans="1:4" x14ac:dyDescent="0.2">
      <c r="A3941" s="86">
        <v>3009263</v>
      </c>
      <c r="B3941" s="87" t="s">
        <v>4093</v>
      </c>
      <c r="C3941" s="87" t="s">
        <v>1955</v>
      </c>
      <c r="D3941" s="88">
        <v>2565702.89</v>
      </c>
    </row>
    <row r="3942" spans="1:4" x14ac:dyDescent="0.2">
      <c r="A3942" s="86">
        <v>3009035</v>
      </c>
      <c r="B3942" s="87" t="s">
        <v>4094</v>
      </c>
      <c r="C3942" s="87" t="s">
        <v>1955</v>
      </c>
      <c r="D3942" s="88">
        <v>2611611.33</v>
      </c>
    </row>
    <row r="3943" spans="1:4" x14ac:dyDescent="0.2">
      <c r="A3943" s="86">
        <v>3009043</v>
      </c>
      <c r="B3943" s="87" t="s">
        <v>4095</v>
      </c>
      <c r="C3943" s="87" t="s">
        <v>1955</v>
      </c>
      <c r="D3943" s="88">
        <v>2603636.5299999998</v>
      </c>
    </row>
    <row r="3944" spans="1:4" x14ac:dyDescent="0.2">
      <c r="A3944" s="86">
        <v>3009271</v>
      </c>
      <c r="B3944" s="87" t="s">
        <v>4096</v>
      </c>
      <c r="C3944" s="87" t="s">
        <v>1955</v>
      </c>
      <c r="D3944" s="88">
        <v>3860626.21</v>
      </c>
    </row>
    <row r="3945" spans="1:4" x14ac:dyDescent="0.2">
      <c r="A3945" s="86">
        <v>3009051</v>
      </c>
      <c r="B3945" s="87" t="s">
        <v>4097</v>
      </c>
      <c r="C3945" s="87" t="s">
        <v>1955</v>
      </c>
      <c r="D3945" s="88">
        <v>3918132.78</v>
      </c>
    </row>
    <row r="3946" spans="1:4" x14ac:dyDescent="0.2">
      <c r="A3946" s="86">
        <v>3009103</v>
      </c>
      <c r="B3946" s="87" t="s">
        <v>4098</v>
      </c>
      <c r="C3946" s="87" t="s">
        <v>151</v>
      </c>
      <c r="D3946" s="88">
        <v>214798.82</v>
      </c>
    </row>
    <row r="3947" spans="1:4" x14ac:dyDescent="0.2">
      <c r="A3947" s="86">
        <v>3009247</v>
      </c>
      <c r="B3947" s="87" t="s">
        <v>4099</v>
      </c>
      <c r="C3947" s="87" t="s">
        <v>1955</v>
      </c>
      <c r="D3947" s="88">
        <v>1945670</v>
      </c>
    </row>
    <row r="3948" spans="1:4" x14ac:dyDescent="0.2">
      <c r="A3948" s="86">
        <v>3009209</v>
      </c>
      <c r="B3948" s="87" t="s">
        <v>4100</v>
      </c>
      <c r="C3948" s="87" t="s">
        <v>1955</v>
      </c>
      <c r="D3948" s="88">
        <v>1952784.92</v>
      </c>
    </row>
    <row r="3949" spans="1:4" x14ac:dyDescent="0.2">
      <c r="A3949" s="86">
        <v>3009309</v>
      </c>
      <c r="B3949" s="87" t="s">
        <v>4101</v>
      </c>
      <c r="C3949" s="87" t="s">
        <v>1955</v>
      </c>
      <c r="D3949" s="88">
        <v>2918418.82</v>
      </c>
    </row>
    <row r="3950" spans="1:4" x14ac:dyDescent="0.2">
      <c r="A3950" s="86">
        <v>3009213</v>
      </c>
      <c r="B3950" s="87" t="s">
        <v>4102</v>
      </c>
      <c r="C3950" s="87" t="s">
        <v>1955</v>
      </c>
      <c r="D3950" s="88">
        <v>2929091.2</v>
      </c>
    </row>
    <row r="3951" spans="1:4" x14ac:dyDescent="0.2">
      <c r="A3951" s="86">
        <v>3009259</v>
      </c>
      <c r="B3951" s="87" t="s">
        <v>4103</v>
      </c>
      <c r="C3951" s="87" t="s">
        <v>1955</v>
      </c>
      <c r="D3951" s="88">
        <v>2566790.2000000002</v>
      </c>
    </row>
    <row r="3952" spans="1:4" x14ac:dyDescent="0.2">
      <c r="A3952" s="86">
        <v>3009267</v>
      </c>
      <c r="B3952" s="87" t="s">
        <v>4104</v>
      </c>
      <c r="C3952" s="87" t="s">
        <v>1955</v>
      </c>
      <c r="D3952" s="88">
        <v>2559193.7799999998</v>
      </c>
    </row>
    <row r="3953" spans="1:4" x14ac:dyDescent="0.2">
      <c r="A3953" s="86">
        <v>3009039</v>
      </c>
      <c r="B3953" s="87" t="s">
        <v>4105</v>
      </c>
      <c r="C3953" s="87" t="s">
        <v>1955</v>
      </c>
      <c r="D3953" s="88">
        <v>2605102.2200000002</v>
      </c>
    </row>
    <row r="3954" spans="1:4" x14ac:dyDescent="0.2">
      <c r="A3954" s="86">
        <v>3009047</v>
      </c>
      <c r="B3954" s="87" t="s">
        <v>4106</v>
      </c>
      <c r="C3954" s="87" t="s">
        <v>1955</v>
      </c>
      <c r="D3954" s="88">
        <v>2597127.42</v>
      </c>
    </row>
    <row r="3955" spans="1:4" x14ac:dyDescent="0.2">
      <c r="A3955" s="86">
        <v>3009275</v>
      </c>
      <c r="B3955" s="87" t="s">
        <v>4107</v>
      </c>
      <c r="C3955" s="87" t="s">
        <v>1955</v>
      </c>
      <c r="D3955" s="88">
        <v>3850864.15</v>
      </c>
    </row>
    <row r="3956" spans="1:4" x14ac:dyDescent="0.2">
      <c r="A3956" s="86">
        <v>3009055</v>
      </c>
      <c r="B3956" s="87" t="s">
        <v>4108</v>
      </c>
      <c r="C3956" s="87" t="s">
        <v>1955</v>
      </c>
      <c r="D3956" s="88">
        <v>3908370.72</v>
      </c>
    </row>
    <row r="3957" spans="1:4" x14ac:dyDescent="0.2">
      <c r="A3957" s="86">
        <v>3009236</v>
      </c>
      <c r="B3957" s="87" t="s">
        <v>4109</v>
      </c>
      <c r="C3957" s="87" t="s">
        <v>1955</v>
      </c>
      <c r="D3957" s="88">
        <v>2434722.5299999998</v>
      </c>
    </row>
    <row r="3958" spans="1:4" x14ac:dyDescent="0.2">
      <c r="A3958" s="86">
        <v>3009024</v>
      </c>
      <c r="B3958" s="87" t="s">
        <v>4110</v>
      </c>
      <c r="C3958" s="87" t="s">
        <v>1955</v>
      </c>
      <c r="D3958" s="88">
        <v>2440067.38</v>
      </c>
    </row>
    <row r="3959" spans="1:4" x14ac:dyDescent="0.2">
      <c r="A3959" s="86">
        <v>3009232</v>
      </c>
      <c r="B3959" s="87" t="s">
        <v>4111</v>
      </c>
      <c r="C3959" s="87" t="s">
        <v>1955</v>
      </c>
      <c r="D3959" s="88">
        <v>3648174.0800000001</v>
      </c>
    </row>
    <row r="3960" spans="1:4" x14ac:dyDescent="0.2">
      <c r="A3960" s="86">
        <v>3009020</v>
      </c>
      <c r="B3960" s="87" t="s">
        <v>4112</v>
      </c>
      <c r="C3960" s="87" t="s">
        <v>1955</v>
      </c>
      <c r="D3960" s="88">
        <v>3658484.49</v>
      </c>
    </row>
    <row r="3961" spans="1:4" x14ac:dyDescent="0.2">
      <c r="A3961" s="86">
        <v>3009290</v>
      </c>
      <c r="B3961" s="87" t="s">
        <v>4113</v>
      </c>
      <c r="C3961" s="87" t="s">
        <v>1955</v>
      </c>
      <c r="D3961" s="88">
        <v>3081247.49</v>
      </c>
    </row>
    <row r="3962" spans="1:4" x14ac:dyDescent="0.2">
      <c r="A3962" s="86">
        <v>3009015</v>
      </c>
      <c r="B3962" s="87" t="s">
        <v>4114</v>
      </c>
      <c r="C3962" s="87" t="s">
        <v>1955</v>
      </c>
      <c r="D3962" s="88">
        <v>3120719.77</v>
      </c>
    </row>
    <row r="3963" spans="1:4" x14ac:dyDescent="0.2">
      <c r="A3963" s="86">
        <v>3009294</v>
      </c>
      <c r="B3963" s="87" t="s">
        <v>4115</v>
      </c>
      <c r="C3963" s="87" t="s">
        <v>1955</v>
      </c>
      <c r="D3963" s="88">
        <v>4621873.93</v>
      </c>
    </row>
    <row r="3964" spans="1:4" x14ac:dyDescent="0.2">
      <c r="A3964" s="86">
        <v>3009227</v>
      </c>
      <c r="B3964" s="87" t="s">
        <v>4116</v>
      </c>
      <c r="C3964" s="87" t="s">
        <v>1955</v>
      </c>
      <c r="D3964" s="88">
        <v>4681082.63</v>
      </c>
    </row>
    <row r="3965" spans="1:4" x14ac:dyDescent="0.2">
      <c r="A3965" s="86">
        <v>3009104</v>
      </c>
      <c r="B3965" s="87" t="s">
        <v>4117</v>
      </c>
      <c r="C3965" s="87" t="s">
        <v>151</v>
      </c>
      <c r="D3965" s="88">
        <v>126963.61</v>
      </c>
    </row>
    <row r="3966" spans="1:4" x14ac:dyDescent="0.2">
      <c r="A3966" s="86">
        <v>3009240</v>
      </c>
      <c r="B3966" s="87" t="s">
        <v>4118</v>
      </c>
      <c r="C3966" s="87" t="s">
        <v>1955</v>
      </c>
      <c r="D3966" s="88">
        <v>2282852.1800000002</v>
      </c>
    </row>
    <row r="3967" spans="1:4" x14ac:dyDescent="0.2">
      <c r="A3967" s="86">
        <v>3009028</v>
      </c>
      <c r="B3967" s="87" t="s">
        <v>4119</v>
      </c>
      <c r="C3967" s="87" t="s">
        <v>1955</v>
      </c>
      <c r="D3967" s="88">
        <v>2289967.0099999998</v>
      </c>
    </row>
    <row r="3968" spans="1:4" x14ac:dyDescent="0.2">
      <c r="A3968" s="86">
        <v>3009306</v>
      </c>
      <c r="B3968" s="87" t="s">
        <v>4120</v>
      </c>
      <c r="C3968" s="87" t="s">
        <v>1955</v>
      </c>
      <c r="D3968" s="88">
        <v>3424190.45</v>
      </c>
    </row>
    <row r="3969" spans="1:4" x14ac:dyDescent="0.2">
      <c r="A3969" s="86">
        <v>3009032</v>
      </c>
      <c r="B3969" s="87" t="s">
        <v>4121</v>
      </c>
      <c r="C3969" s="87" t="s">
        <v>1955</v>
      </c>
      <c r="D3969" s="88">
        <v>3434862.53</v>
      </c>
    </row>
    <row r="3970" spans="1:4" x14ac:dyDescent="0.2">
      <c r="A3970" s="86">
        <v>3009256</v>
      </c>
      <c r="B3970" s="87" t="s">
        <v>4122</v>
      </c>
      <c r="C3970" s="87" t="s">
        <v>1955</v>
      </c>
      <c r="D3970" s="88">
        <v>2938208.91</v>
      </c>
    </row>
    <row r="3971" spans="1:4" x14ac:dyDescent="0.2">
      <c r="A3971" s="86">
        <v>3009264</v>
      </c>
      <c r="B3971" s="87" t="s">
        <v>4123</v>
      </c>
      <c r="C3971" s="87" t="s">
        <v>1955</v>
      </c>
      <c r="D3971" s="88">
        <v>2929769.4</v>
      </c>
    </row>
    <row r="3972" spans="1:4" x14ac:dyDescent="0.2">
      <c r="A3972" s="86">
        <v>3009036</v>
      </c>
      <c r="B3972" s="87" t="s">
        <v>4124</v>
      </c>
      <c r="C3972" s="87" t="s">
        <v>1955</v>
      </c>
      <c r="D3972" s="88">
        <v>2978228.47</v>
      </c>
    </row>
    <row r="3973" spans="1:4" x14ac:dyDescent="0.2">
      <c r="A3973" s="86">
        <v>3009044</v>
      </c>
      <c r="B3973" s="87" t="s">
        <v>4125</v>
      </c>
      <c r="C3973" s="87" t="s">
        <v>1955</v>
      </c>
      <c r="D3973" s="88">
        <v>2969368.59</v>
      </c>
    </row>
    <row r="3974" spans="1:4" x14ac:dyDescent="0.2">
      <c r="A3974" s="86">
        <v>3009272</v>
      </c>
      <c r="B3974" s="87" t="s">
        <v>4126</v>
      </c>
      <c r="C3974" s="87" t="s">
        <v>1955</v>
      </c>
      <c r="D3974" s="88">
        <v>4407990.51</v>
      </c>
    </row>
    <row r="3975" spans="1:4" x14ac:dyDescent="0.2">
      <c r="A3975" s="86">
        <v>3009052</v>
      </c>
      <c r="B3975" s="87" t="s">
        <v>4127</v>
      </c>
      <c r="C3975" s="87" t="s">
        <v>1955</v>
      </c>
      <c r="D3975" s="88">
        <v>4468058.38</v>
      </c>
    </row>
    <row r="3976" spans="1:4" x14ac:dyDescent="0.2">
      <c r="A3976" s="86">
        <v>3009105</v>
      </c>
      <c r="B3976" s="87" t="s">
        <v>4128</v>
      </c>
      <c r="C3976" s="87" t="s">
        <v>151</v>
      </c>
      <c r="D3976" s="88">
        <v>254171.39</v>
      </c>
    </row>
    <row r="3977" spans="1:4" x14ac:dyDescent="0.2">
      <c r="A3977" s="86">
        <v>3009248</v>
      </c>
      <c r="B3977" s="87" t="s">
        <v>4129</v>
      </c>
      <c r="C3977" s="87" t="s">
        <v>1955</v>
      </c>
      <c r="D3977" s="88">
        <v>2275034.88</v>
      </c>
    </row>
    <row r="3978" spans="1:4" x14ac:dyDescent="0.2">
      <c r="A3978" s="86">
        <v>3009210</v>
      </c>
      <c r="B3978" s="87" t="s">
        <v>4130</v>
      </c>
      <c r="C3978" s="87" t="s">
        <v>1955</v>
      </c>
      <c r="D3978" s="88">
        <v>2282149.7999999998</v>
      </c>
    </row>
    <row r="3979" spans="1:4" x14ac:dyDescent="0.2">
      <c r="A3979" s="86">
        <v>3009310</v>
      </c>
      <c r="B3979" s="87" t="s">
        <v>4131</v>
      </c>
      <c r="C3979" s="87" t="s">
        <v>1955</v>
      </c>
      <c r="D3979" s="88">
        <v>3412466.33</v>
      </c>
    </row>
    <row r="3980" spans="1:4" x14ac:dyDescent="0.2">
      <c r="A3980" s="86">
        <v>3009214</v>
      </c>
      <c r="B3980" s="87" t="s">
        <v>4132</v>
      </c>
      <c r="C3980" s="87" t="s">
        <v>1955</v>
      </c>
      <c r="D3980" s="88">
        <v>3423138.71</v>
      </c>
    </row>
    <row r="3981" spans="1:4" x14ac:dyDescent="0.2">
      <c r="A3981" s="86">
        <v>3009260</v>
      </c>
      <c r="B3981" s="87" t="s">
        <v>4133</v>
      </c>
      <c r="C3981" s="87" t="s">
        <v>1955</v>
      </c>
      <c r="D3981" s="88">
        <v>2930449.69</v>
      </c>
    </row>
    <row r="3982" spans="1:4" x14ac:dyDescent="0.2">
      <c r="A3982" s="86">
        <v>3009268</v>
      </c>
      <c r="B3982" s="87" t="s">
        <v>4134</v>
      </c>
      <c r="C3982" s="87" t="s">
        <v>1955</v>
      </c>
      <c r="D3982" s="88">
        <v>2922010.18</v>
      </c>
    </row>
    <row r="3983" spans="1:4" x14ac:dyDescent="0.2">
      <c r="A3983" s="86">
        <v>3009040</v>
      </c>
      <c r="B3983" s="87" t="s">
        <v>4135</v>
      </c>
      <c r="C3983" s="87" t="s">
        <v>1955</v>
      </c>
      <c r="D3983" s="88">
        <v>2970469.24</v>
      </c>
    </row>
    <row r="3984" spans="1:4" x14ac:dyDescent="0.2">
      <c r="A3984" s="86">
        <v>3009048</v>
      </c>
      <c r="B3984" s="87" t="s">
        <v>4136</v>
      </c>
      <c r="C3984" s="87" t="s">
        <v>1955</v>
      </c>
      <c r="D3984" s="88">
        <v>2961609.37</v>
      </c>
    </row>
    <row r="3985" spans="1:4" x14ac:dyDescent="0.2">
      <c r="A3985" s="86">
        <v>3009276</v>
      </c>
      <c r="B3985" s="87" t="s">
        <v>4137</v>
      </c>
      <c r="C3985" s="87" t="s">
        <v>1955</v>
      </c>
      <c r="D3985" s="88">
        <v>4396353.59</v>
      </c>
    </row>
    <row r="3986" spans="1:4" x14ac:dyDescent="0.2">
      <c r="A3986" s="86">
        <v>3009056</v>
      </c>
      <c r="B3986" s="87" t="s">
        <v>4138</v>
      </c>
      <c r="C3986" s="87" t="s">
        <v>1955</v>
      </c>
      <c r="D3986" s="88">
        <v>4456421.46</v>
      </c>
    </row>
    <row r="3987" spans="1:4" x14ac:dyDescent="0.2">
      <c r="A3987" s="86">
        <v>3009237</v>
      </c>
      <c r="B3987" s="87" t="s">
        <v>4139</v>
      </c>
      <c r="C3987" s="87" t="s">
        <v>1955</v>
      </c>
      <c r="D3987" s="88">
        <v>2298713.79</v>
      </c>
    </row>
    <row r="3988" spans="1:4" x14ac:dyDescent="0.2">
      <c r="A3988" s="86">
        <v>3009025</v>
      </c>
      <c r="B3988" s="87" t="s">
        <v>4140</v>
      </c>
      <c r="C3988" s="87" t="s">
        <v>1955</v>
      </c>
      <c r="D3988" s="88">
        <v>2304164.19</v>
      </c>
    </row>
    <row r="3989" spans="1:4" x14ac:dyDescent="0.2">
      <c r="A3989" s="86">
        <v>3009319</v>
      </c>
      <c r="B3989" s="87" t="s">
        <v>4141</v>
      </c>
      <c r="C3989" s="87" t="s">
        <v>1955</v>
      </c>
      <c r="D3989" s="88">
        <v>3446199.89</v>
      </c>
    </row>
    <row r="3990" spans="1:4" x14ac:dyDescent="0.2">
      <c r="A3990" s="86">
        <v>3009021</v>
      </c>
      <c r="B3990" s="87" t="s">
        <v>4142</v>
      </c>
      <c r="C3990" s="87" t="s">
        <v>1955</v>
      </c>
      <c r="D3990" s="88">
        <v>3454682.47</v>
      </c>
    </row>
    <row r="3991" spans="1:4" x14ac:dyDescent="0.2">
      <c r="A3991" s="86">
        <v>3009291</v>
      </c>
      <c r="B3991" s="87" t="s">
        <v>4143</v>
      </c>
      <c r="C3991" s="87" t="s">
        <v>1955</v>
      </c>
      <c r="D3991" s="88">
        <v>2953387.67</v>
      </c>
    </row>
    <row r="3992" spans="1:4" x14ac:dyDescent="0.2">
      <c r="A3992" s="86">
        <v>3009016</v>
      </c>
      <c r="B3992" s="87" t="s">
        <v>4144</v>
      </c>
      <c r="C3992" s="87" t="s">
        <v>1955</v>
      </c>
      <c r="D3992" s="88">
        <v>2993265.69</v>
      </c>
    </row>
    <row r="3993" spans="1:4" x14ac:dyDescent="0.2">
      <c r="A3993" s="86">
        <v>3009295</v>
      </c>
      <c r="B3993" s="87" t="s">
        <v>4145</v>
      </c>
      <c r="C3993" s="87" t="s">
        <v>1955</v>
      </c>
      <c r="D3993" s="88">
        <v>4430084.2</v>
      </c>
    </row>
    <row r="3994" spans="1:4" x14ac:dyDescent="0.2">
      <c r="A3994" s="86">
        <v>3009228</v>
      </c>
      <c r="B3994" s="87" t="s">
        <v>4146</v>
      </c>
      <c r="C3994" s="87" t="s">
        <v>1955</v>
      </c>
      <c r="D3994" s="88">
        <v>4489901.51</v>
      </c>
    </row>
    <row r="3995" spans="1:4" x14ac:dyDescent="0.2">
      <c r="A3995" s="86">
        <v>3009106</v>
      </c>
      <c r="B3995" s="87" t="s">
        <v>4147</v>
      </c>
      <c r="C3995" s="87" t="s">
        <v>151</v>
      </c>
      <c r="D3995" s="88">
        <v>119561.97</v>
      </c>
    </row>
    <row r="3996" spans="1:4" x14ac:dyDescent="0.2">
      <c r="A3996" s="86">
        <v>3009299</v>
      </c>
      <c r="B3996" s="87" t="s">
        <v>4148</v>
      </c>
      <c r="C3996" s="87" t="s">
        <v>1955</v>
      </c>
      <c r="D3996" s="88">
        <v>2158272.88</v>
      </c>
    </row>
    <row r="3997" spans="1:4" x14ac:dyDescent="0.2">
      <c r="A3997" s="86">
        <v>3009029</v>
      </c>
      <c r="B3997" s="87" t="s">
        <v>4149</v>
      </c>
      <c r="C3997" s="87" t="s">
        <v>1955</v>
      </c>
      <c r="D3997" s="88">
        <v>2165387.71</v>
      </c>
    </row>
    <row r="3998" spans="1:4" x14ac:dyDescent="0.2">
      <c r="A3998" s="86">
        <v>3009245</v>
      </c>
      <c r="B3998" s="87" t="s">
        <v>4150</v>
      </c>
      <c r="C3998" s="87" t="s">
        <v>1955</v>
      </c>
      <c r="D3998" s="88">
        <v>3237321.54</v>
      </c>
    </row>
    <row r="3999" spans="1:4" x14ac:dyDescent="0.2">
      <c r="A3999" s="86">
        <v>3009033</v>
      </c>
      <c r="B3999" s="87" t="s">
        <v>4151</v>
      </c>
      <c r="C3999" s="87" t="s">
        <v>1955</v>
      </c>
      <c r="D3999" s="88">
        <v>3247993.61</v>
      </c>
    </row>
    <row r="4000" spans="1:4" x14ac:dyDescent="0.2">
      <c r="A4000" s="86">
        <v>3009257</v>
      </c>
      <c r="B4000" s="87" t="s">
        <v>4152</v>
      </c>
      <c r="C4000" s="87" t="s">
        <v>1955</v>
      </c>
      <c r="D4000" s="88">
        <v>2803704.38</v>
      </c>
    </row>
    <row r="4001" spans="1:4" x14ac:dyDescent="0.2">
      <c r="A4001" s="86">
        <v>3009265</v>
      </c>
      <c r="B4001" s="87" t="s">
        <v>4153</v>
      </c>
      <c r="C4001" s="87" t="s">
        <v>1955</v>
      </c>
      <c r="D4001" s="88">
        <v>2813339.02</v>
      </c>
    </row>
    <row r="4002" spans="1:4" x14ac:dyDescent="0.2">
      <c r="A4002" s="86">
        <v>3009037</v>
      </c>
      <c r="B4002" s="87" t="s">
        <v>4154</v>
      </c>
      <c r="C4002" s="87" t="s">
        <v>1955</v>
      </c>
      <c r="D4002" s="88">
        <v>2843229.75</v>
      </c>
    </row>
    <row r="4003" spans="1:4" x14ac:dyDescent="0.2">
      <c r="A4003" s="86">
        <v>3009045</v>
      </c>
      <c r="B4003" s="87" t="s">
        <v>4155</v>
      </c>
      <c r="C4003" s="87" t="s">
        <v>1955</v>
      </c>
      <c r="D4003" s="88">
        <v>2853343.95</v>
      </c>
    </row>
    <row r="4004" spans="1:4" x14ac:dyDescent="0.2">
      <c r="A4004" s="86">
        <v>3009273</v>
      </c>
      <c r="B4004" s="87" t="s">
        <v>4156</v>
      </c>
      <c r="C4004" s="87" t="s">
        <v>1955</v>
      </c>
      <c r="D4004" s="88">
        <v>4206233.74</v>
      </c>
    </row>
    <row r="4005" spans="1:4" x14ac:dyDescent="0.2">
      <c r="A4005" s="86">
        <v>3009053</v>
      </c>
      <c r="B4005" s="87" t="s">
        <v>4157</v>
      </c>
      <c r="C4005" s="87" t="s">
        <v>1955</v>
      </c>
      <c r="D4005" s="88">
        <v>4265560.34</v>
      </c>
    </row>
    <row r="4006" spans="1:4" x14ac:dyDescent="0.2">
      <c r="A4006" s="86">
        <v>3009107</v>
      </c>
      <c r="B4006" s="87" t="s">
        <v>4158</v>
      </c>
      <c r="C4006" s="87" t="s">
        <v>151</v>
      </c>
      <c r="D4006" s="88">
        <v>239368.12</v>
      </c>
    </row>
    <row r="4007" spans="1:4" x14ac:dyDescent="0.2">
      <c r="A4007" s="86">
        <v>3009249</v>
      </c>
      <c r="B4007" s="87" t="s">
        <v>4159</v>
      </c>
      <c r="C4007" s="87" t="s">
        <v>1955</v>
      </c>
      <c r="D4007" s="88">
        <v>2151063.92</v>
      </c>
    </row>
    <row r="4008" spans="1:4" x14ac:dyDescent="0.2">
      <c r="A4008" s="86">
        <v>3009211</v>
      </c>
      <c r="B4008" s="87" t="s">
        <v>4160</v>
      </c>
      <c r="C4008" s="87" t="s">
        <v>1955</v>
      </c>
      <c r="D4008" s="88">
        <v>2158178.84</v>
      </c>
    </row>
    <row r="4009" spans="1:4" x14ac:dyDescent="0.2">
      <c r="A4009" s="86">
        <v>3009253</v>
      </c>
      <c r="B4009" s="87" t="s">
        <v>4161</v>
      </c>
      <c r="C4009" s="87" t="s">
        <v>1955</v>
      </c>
      <c r="D4009" s="88">
        <v>3226509.82</v>
      </c>
    </row>
    <row r="4010" spans="1:4" x14ac:dyDescent="0.2">
      <c r="A4010" s="86">
        <v>3009215</v>
      </c>
      <c r="B4010" s="87" t="s">
        <v>4162</v>
      </c>
      <c r="C4010" s="87" t="s">
        <v>1955</v>
      </c>
      <c r="D4010" s="88">
        <v>3237182.2</v>
      </c>
    </row>
    <row r="4011" spans="1:4" x14ac:dyDescent="0.2">
      <c r="A4011" s="86">
        <v>3009261</v>
      </c>
      <c r="B4011" s="87" t="s">
        <v>4163</v>
      </c>
      <c r="C4011" s="87" t="s">
        <v>1955</v>
      </c>
      <c r="D4011" s="88">
        <v>2796553.5</v>
      </c>
    </row>
    <row r="4012" spans="1:4" x14ac:dyDescent="0.2">
      <c r="A4012" s="86">
        <v>3009269</v>
      </c>
      <c r="B4012" s="87" t="s">
        <v>4164</v>
      </c>
      <c r="C4012" s="87" t="s">
        <v>1955</v>
      </c>
      <c r="D4012" s="88">
        <v>2806188.15</v>
      </c>
    </row>
    <row r="4013" spans="1:4" x14ac:dyDescent="0.2">
      <c r="A4013" s="86">
        <v>3009041</v>
      </c>
      <c r="B4013" s="87" t="s">
        <v>4165</v>
      </c>
      <c r="C4013" s="87" t="s">
        <v>1955</v>
      </c>
      <c r="D4013" s="88">
        <v>2836078.87</v>
      </c>
    </row>
    <row r="4014" spans="1:4" x14ac:dyDescent="0.2">
      <c r="A4014" s="86">
        <v>3009049</v>
      </c>
      <c r="B4014" s="87" t="s">
        <v>4166</v>
      </c>
      <c r="C4014" s="87" t="s">
        <v>1955</v>
      </c>
      <c r="D4014" s="88">
        <v>2846193.07</v>
      </c>
    </row>
    <row r="4015" spans="1:4" x14ac:dyDescent="0.2">
      <c r="A4015" s="86">
        <v>3009277</v>
      </c>
      <c r="B4015" s="87" t="s">
        <v>4167</v>
      </c>
      <c r="C4015" s="87" t="s">
        <v>1955</v>
      </c>
      <c r="D4015" s="88">
        <v>4195509.2300000004</v>
      </c>
    </row>
    <row r="4016" spans="1:4" x14ac:dyDescent="0.2">
      <c r="A4016" s="86">
        <v>3009057</v>
      </c>
      <c r="B4016" s="87" t="s">
        <v>4168</v>
      </c>
      <c r="C4016" s="87" t="s">
        <v>1955</v>
      </c>
      <c r="D4016" s="88">
        <v>4254835.83</v>
      </c>
    </row>
    <row r="4017" spans="1:4" x14ac:dyDescent="0.2">
      <c r="A4017" s="86">
        <v>3108073</v>
      </c>
      <c r="B4017" s="87" t="s">
        <v>4169</v>
      </c>
      <c r="C4017" s="87" t="s">
        <v>1585</v>
      </c>
      <c r="D4017" s="88">
        <v>337.42</v>
      </c>
    </row>
    <row r="4018" spans="1:4" x14ac:dyDescent="0.2">
      <c r="A4018" s="86">
        <v>3107965</v>
      </c>
      <c r="B4018" s="87" t="s">
        <v>4170</v>
      </c>
      <c r="C4018" s="87" t="s">
        <v>1585</v>
      </c>
      <c r="D4018" s="88">
        <v>545.61</v>
      </c>
    </row>
    <row r="4019" spans="1:4" x14ac:dyDescent="0.2">
      <c r="A4019" s="86">
        <v>3105941</v>
      </c>
      <c r="B4019" s="87" t="s">
        <v>4171</v>
      </c>
      <c r="C4019" s="87" t="s">
        <v>1585</v>
      </c>
      <c r="D4019" s="88">
        <v>27.77</v>
      </c>
    </row>
    <row r="4020" spans="1:4" x14ac:dyDescent="0.2">
      <c r="A4020" s="86">
        <v>3108150</v>
      </c>
      <c r="B4020" s="87" t="s">
        <v>4172</v>
      </c>
      <c r="C4020" s="87" t="s">
        <v>1585</v>
      </c>
      <c r="D4020" s="88">
        <v>17.73</v>
      </c>
    </row>
    <row r="4021" spans="1:4" x14ac:dyDescent="0.2">
      <c r="A4021" s="86">
        <v>3108071</v>
      </c>
      <c r="B4021" s="87" t="s">
        <v>4173</v>
      </c>
      <c r="C4021" s="87" t="s">
        <v>1585</v>
      </c>
      <c r="D4021" s="88">
        <v>13.58</v>
      </c>
    </row>
    <row r="4022" spans="1:4" x14ac:dyDescent="0.2">
      <c r="A4022" s="86">
        <v>3107967</v>
      </c>
      <c r="B4022" s="87" t="s">
        <v>4174</v>
      </c>
      <c r="C4022" s="87" t="s">
        <v>1585</v>
      </c>
      <c r="D4022" s="88">
        <v>9.84</v>
      </c>
    </row>
    <row r="4023" spans="1:4" x14ac:dyDescent="0.2">
      <c r="A4023" s="86">
        <v>3107966</v>
      </c>
      <c r="B4023" s="87" t="s">
        <v>4175</v>
      </c>
      <c r="C4023" s="87" t="s">
        <v>1585</v>
      </c>
      <c r="D4023" s="88">
        <v>26.62</v>
      </c>
    </row>
    <row r="4024" spans="1:4" x14ac:dyDescent="0.2">
      <c r="A4024" s="86">
        <v>3108072</v>
      </c>
      <c r="B4024" s="87" t="s">
        <v>4176</v>
      </c>
      <c r="C4024" s="87" t="s">
        <v>1585</v>
      </c>
      <c r="D4024" s="88">
        <v>14.54</v>
      </c>
    </row>
    <row r="4025" spans="1:4" x14ac:dyDescent="0.2">
      <c r="A4025" s="86">
        <v>3117750</v>
      </c>
      <c r="B4025" s="87" t="s">
        <v>4177</v>
      </c>
      <c r="C4025" s="87" t="s">
        <v>1585</v>
      </c>
      <c r="D4025" s="88">
        <v>17.559999999999999</v>
      </c>
    </row>
    <row r="4026" spans="1:4" x14ac:dyDescent="0.2">
      <c r="A4026" s="86">
        <v>3117749</v>
      </c>
      <c r="B4026" s="87" t="s">
        <v>4178</v>
      </c>
      <c r="C4026" s="87" t="s">
        <v>1585</v>
      </c>
      <c r="D4026" s="88">
        <v>12.98</v>
      </c>
    </row>
    <row r="4027" spans="1:4" x14ac:dyDescent="0.2">
      <c r="A4027" s="86">
        <v>3106551</v>
      </c>
      <c r="B4027" s="87" t="s">
        <v>4179</v>
      </c>
      <c r="C4027" s="87" t="s">
        <v>1585</v>
      </c>
      <c r="D4027" s="88">
        <v>10.98</v>
      </c>
    </row>
    <row r="4028" spans="1:4" x14ac:dyDescent="0.2">
      <c r="A4028" s="86">
        <v>3106427</v>
      </c>
      <c r="B4028" s="87" t="s">
        <v>4180</v>
      </c>
      <c r="C4028" s="87" t="s">
        <v>1585</v>
      </c>
      <c r="D4028" s="88">
        <v>39.31</v>
      </c>
    </row>
    <row r="4029" spans="1:4" x14ac:dyDescent="0.2">
      <c r="A4029" s="86">
        <v>3106552</v>
      </c>
      <c r="B4029" s="87" t="s">
        <v>4181</v>
      </c>
      <c r="C4029" s="87" t="s">
        <v>1585</v>
      </c>
      <c r="D4029" s="88">
        <v>10.16</v>
      </c>
    </row>
    <row r="4030" spans="1:4" x14ac:dyDescent="0.2">
      <c r="A4030" s="86">
        <v>3107969</v>
      </c>
      <c r="B4030" s="87" t="s">
        <v>4182</v>
      </c>
      <c r="C4030" s="87" t="s">
        <v>1585</v>
      </c>
      <c r="D4030" s="88">
        <v>112.7</v>
      </c>
    </row>
    <row r="4031" spans="1:4" x14ac:dyDescent="0.2">
      <c r="A4031" s="86">
        <v>3107970</v>
      </c>
      <c r="B4031" s="87" t="s">
        <v>4183</v>
      </c>
      <c r="C4031" s="87" t="s">
        <v>1585</v>
      </c>
      <c r="D4031" s="88">
        <v>105.38</v>
      </c>
    </row>
    <row r="4032" spans="1:4" x14ac:dyDescent="0.2">
      <c r="A4032" s="86">
        <v>3108007</v>
      </c>
      <c r="B4032" s="87" t="s">
        <v>4184</v>
      </c>
      <c r="C4032" s="87" t="s">
        <v>1585</v>
      </c>
      <c r="D4032" s="88">
        <v>128.26</v>
      </c>
    </row>
    <row r="4033" spans="1:4" x14ac:dyDescent="0.2">
      <c r="A4033" s="86">
        <v>3108008</v>
      </c>
      <c r="B4033" s="87" t="s">
        <v>4185</v>
      </c>
      <c r="C4033" s="87" t="s">
        <v>1585</v>
      </c>
      <c r="D4033" s="88">
        <v>85.43</v>
      </c>
    </row>
    <row r="4034" spans="1:4" x14ac:dyDescent="0.2">
      <c r="A4034" s="86">
        <v>3108009</v>
      </c>
      <c r="B4034" s="87" t="s">
        <v>4186</v>
      </c>
      <c r="C4034" s="87" t="s">
        <v>1585</v>
      </c>
      <c r="D4034" s="88">
        <v>72.56</v>
      </c>
    </row>
    <row r="4035" spans="1:4" x14ac:dyDescent="0.2">
      <c r="A4035" s="86">
        <v>3108011</v>
      </c>
      <c r="B4035" s="87" t="s">
        <v>4187</v>
      </c>
      <c r="C4035" s="87" t="s">
        <v>1585</v>
      </c>
      <c r="D4035" s="88">
        <v>139.22999999999999</v>
      </c>
    </row>
    <row r="4036" spans="1:4" x14ac:dyDescent="0.2">
      <c r="A4036" s="86">
        <v>3108012</v>
      </c>
      <c r="B4036" s="87" t="s">
        <v>4188</v>
      </c>
      <c r="C4036" s="87" t="s">
        <v>1585</v>
      </c>
      <c r="D4036" s="88">
        <v>91.19</v>
      </c>
    </row>
    <row r="4037" spans="1:4" x14ac:dyDescent="0.2">
      <c r="A4037" s="86">
        <v>3108013</v>
      </c>
      <c r="B4037" s="87" t="s">
        <v>4189</v>
      </c>
      <c r="C4037" s="87" t="s">
        <v>1585</v>
      </c>
      <c r="D4037" s="88">
        <v>76.59</v>
      </c>
    </row>
    <row r="4038" spans="1:4" x14ac:dyDescent="0.2">
      <c r="A4038" s="86">
        <v>3108015</v>
      </c>
      <c r="B4038" s="87" t="s">
        <v>4190</v>
      </c>
      <c r="C4038" s="87" t="s">
        <v>1585</v>
      </c>
      <c r="D4038" s="88">
        <v>150.19999999999999</v>
      </c>
    </row>
    <row r="4039" spans="1:4" x14ac:dyDescent="0.2">
      <c r="A4039" s="86">
        <v>3108016</v>
      </c>
      <c r="B4039" s="87" t="s">
        <v>4191</v>
      </c>
      <c r="C4039" s="87" t="s">
        <v>1585</v>
      </c>
      <c r="D4039" s="88">
        <v>96.95</v>
      </c>
    </row>
    <row r="4040" spans="1:4" x14ac:dyDescent="0.2">
      <c r="A4040" s="86">
        <v>3108017</v>
      </c>
      <c r="B4040" s="87" t="s">
        <v>4192</v>
      </c>
      <c r="C4040" s="87" t="s">
        <v>1585</v>
      </c>
      <c r="D4040" s="88">
        <v>80.62</v>
      </c>
    </row>
    <row r="4041" spans="1:4" x14ac:dyDescent="0.2">
      <c r="A4041" s="86">
        <v>3107995</v>
      </c>
      <c r="B4041" s="87" t="s">
        <v>4193</v>
      </c>
      <c r="C4041" s="87" t="s">
        <v>1585</v>
      </c>
      <c r="D4041" s="88">
        <v>115.42</v>
      </c>
    </row>
    <row r="4042" spans="1:4" x14ac:dyDescent="0.2">
      <c r="A4042" s="86">
        <v>3107996</v>
      </c>
      <c r="B4042" s="87" t="s">
        <v>4194</v>
      </c>
      <c r="C4042" s="87" t="s">
        <v>1585</v>
      </c>
      <c r="D4042" s="88">
        <v>78.73</v>
      </c>
    </row>
    <row r="4043" spans="1:4" x14ac:dyDescent="0.2">
      <c r="A4043" s="86">
        <v>3107997</v>
      </c>
      <c r="B4043" s="87" t="s">
        <v>4195</v>
      </c>
      <c r="C4043" s="87" t="s">
        <v>1585</v>
      </c>
      <c r="D4043" s="88">
        <v>67.900000000000006</v>
      </c>
    </row>
    <row r="4044" spans="1:4" x14ac:dyDescent="0.2">
      <c r="A4044" s="86">
        <v>3107999</v>
      </c>
      <c r="B4044" s="87" t="s">
        <v>4196</v>
      </c>
      <c r="C4044" s="87" t="s">
        <v>1585</v>
      </c>
      <c r="D4044" s="88">
        <v>125.67</v>
      </c>
    </row>
    <row r="4045" spans="1:4" x14ac:dyDescent="0.2">
      <c r="A4045" s="86">
        <v>3108000</v>
      </c>
      <c r="B4045" s="87" t="s">
        <v>4197</v>
      </c>
      <c r="C4045" s="87" t="s">
        <v>1585</v>
      </c>
      <c r="D4045" s="88">
        <v>84.11</v>
      </c>
    </row>
    <row r="4046" spans="1:4" x14ac:dyDescent="0.2">
      <c r="A4046" s="86">
        <v>3108001</v>
      </c>
      <c r="B4046" s="87" t="s">
        <v>4198</v>
      </c>
      <c r="C4046" s="87" t="s">
        <v>1585</v>
      </c>
      <c r="D4046" s="88">
        <v>71.67</v>
      </c>
    </row>
    <row r="4047" spans="1:4" x14ac:dyDescent="0.2">
      <c r="A4047" s="86">
        <v>3108003</v>
      </c>
      <c r="B4047" s="87" t="s">
        <v>4199</v>
      </c>
      <c r="C4047" s="87" t="s">
        <v>1585</v>
      </c>
      <c r="D4047" s="88">
        <v>127.85</v>
      </c>
    </row>
    <row r="4048" spans="1:4" x14ac:dyDescent="0.2">
      <c r="A4048" s="86">
        <v>3108004</v>
      </c>
      <c r="B4048" s="87" t="s">
        <v>4200</v>
      </c>
      <c r="C4048" s="87" t="s">
        <v>1585</v>
      </c>
      <c r="D4048" s="88">
        <v>85.26</v>
      </c>
    </row>
    <row r="4049" spans="1:4" x14ac:dyDescent="0.2">
      <c r="A4049" s="86">
        <v>3108005</v>
      </c>
      <c r="B4049" s="87" t="s">
        <v>4201</v>
      </c>
      <c r="C4049" s="87" t="s">
        <v>1585</v>
      </c>
      <c r="D4049" s="88">
        <v>72.47</v>
      </c>
    </row>
    <row r="4050" spans="1:4" x14ac:dyDescent="0.2">
      <c r="A4050" s="86">
        <v>3106119</v>
      </c>
      <c r="B4050" s="87" t="s">
        <v>4202</v>
      </c>
      <c r="C4050" s="87" t="s">
        <v>1585</v>
      </c>
      <c r="D4050" s="88">
        <v>139.87</v>
      </c>
    </row>
    <row r="4051" spans="1:4" x14ac:dyDescent="0.2">
      <c r="A4051" s="86">
        <v>3106120</v>
      </c>
      <c r="B4051" s="87" t="s">
        <v>4203</v>
      </c>
      <c r="C4051" s="87" t="s">
        <v>1585</v>
      </c>
      <c r="D4051" s="88">
        <v>99.07</v>
      </c>
    </row>
    <row r="4052" spans="1:4" x14ac:dyDescent="0.2">
      <c r="A4052" s="86">
        <v>3106121</v>
      </c>
      <c r="B4052" s="87" t="s">
        <v>4204</v>
      </c>
      <c r="C4052" s="87" t="s">
        <v>1585</v>
      </c>
      <c r="D4052" s="88">
        <v>87.15</v>
      </c>
    </row>
    <row r="4053" spans="1:4" x14ac:dyDescent="0.2">
      <c r="A4053" s="86">
        <v>3103302</v>
      </c>
      <c r="B4053" s="87" t="s">
        <v>4205</v>
      </c>
      <c r="C4053" s="87" t="s">
        <v>1585</v>
      </c>
      <c r="D4053" s="88">
        <v>67.27</v>
      </c>
    </row>
    <row r="4054" spans="1:4" x14ac:dyDescent="0.2">
      <c r="A4054" s="86">
        <v>3103303</v>
      </c>
      <c r="B4054" s="87" t="s">
        <v>4206</v>
      </c>
      <c r="C4054" s="87" t="s">
        <v>1585</v>
      </c>
      <c r="D4054" s="88">
        <v>35.07</v>
      </c>
    </row>
    <row r="4055" spans="1:4" x14ac:dyDescent="0.2">
      <c r="A4055" s="86">
        <v>3106759</v>
      </c>
      <c r="B4055" s="87" t="s">
        <v>4207</v>
      </c>
      <c r="C4055" s="87" t="s">
        <v>1585</v>
      </c>
      <c r="D4055" s="88">
        <v>103.87</v>
      </c>
    </row>
    <row r="4056" spans="1:4" x14ac:dyDescent="0.2">
      <c r="A4056" s="86">
        <v>3108023</v>
      </c>
      <c r="B4056" s="87" t="s">
        <v>4208</v>
      </c>
      <c r="C4056" s="87" t="s">
        <v>146</v>
      </c>
      <c r="D4056" s="88">
        <v>4.37</v>
      </c>
    </row>
    <row r="4057" spans="1:4" x14ac:dyDescent="0.2">
      <c r="A4057" s="86">
        <v>3108018</v>
      </c>
      <c r="B4057" s="87" t="s">
        <v>4209</v>
      </c>
      <c r="C4057" s="87" t="s">
        <v>146</v>
      </c>
      <c r="D4057" s="88">
        <v>3.2</v>
      </c>
    </row>
    <row r="4058" spans="1:4" x14ac:dyDescent="0.2">
      <c r="A4058" s="86">
        <v>3108022</v>
      </c>
      <c r="B4058" s="87" t="s">
        <v>4210</v>
      </c>
      <c r="C4058" s="87" t="s">
        <v>146</v>
      </c>
      <c r="D4058" s="88">
        <v>3.59</v>
      </c>
    </row>
    <row r="4059" spans="1:4" x14ac:dyDescent="0.2">
      <c r="A4059" s="86">
        <v>3205864</v>
      </c>
      <c r="B4059" s="87" t="s">
        <v>4211</v>
      </c>
      <c r="C4059" s="87" t="s">
        <v>346</v>
      </c>
      <c r="D4059" s="88">
        <v>999.12</v>
      </c>
    </row>
    <row r="4060" spans="1:4" x14ac:dyDescent="0.2">
      <c r="A4060" s="86">
        <v>3205863</v>
      </c>
      <c r="B4060" s="87" t="s">
        <v>4212</v>
      </c>
      <c r="C4060" s="87" t="s">
        <v>346</v>
      </c>
      <c r="D4060" s="88">
        <v>915.77</v>
      </c>
    </row>
    <row r="4061" spans="1:4" x14ac:dyDescent="0.2">
      <c r="A4061" s="86">
        <v>3205868</v>
      </c>
      <c r="B4061" s="87" t="s">
        <v>4213</v>
      </c>
      <c r="C4061" s="87" t="s">
        <v>346</v>
      </c>
      <c r="D4061" s="88">
        <v>845.77</v>
      </c>
    </row>
    <row r="4062" spans="1:4" x14ac:dyDescent="0.2">
      <c r="A4062" s="86">
        <v>3205867</v>
      </c>
      <c r="B4062" s="87" t="s">
        <v>4214</v>
      </c>
      <c r="C4062" s="87" t="s">
        <v>346</v>
      </c>
      <c r="D4062" s="88">
        <v>762.43</v>
      </c>
    </row>
    <row r="4063" spans="1:4" x14ac:dyDescent="0.2">
      <c r="A4063" s="86">
        <v>3205866</v>
      </c>
      <c r="B4063" s="87" t="s">
        <v>4215</v>
      </c>
      <c r="C4063" s="87" t="s">
        <v>346</v>
      </c>
      <c r="D4063" s="88">
        <v>762.19</v>
      </c>
    </row>
    <row r="4064" spans="1:4" x14ac:dyDescent="0.2">
      <c r="A4064" s="86">
        <v>3205865</v>
      </c>
      <c r="B4064" s="87" t="s">
        <v>4216</v>
      </c>
      <c r="C4064" s="87" t="s">
        <v>346</v>
      </c>
      <c r="D4064" s="88">
        <v>678.85</v>
      </c>
    </row>
    <row r="4065" spans="1:4" x14ac:dyDescent="0.2">
      <c r="A4065" s="86">
        <v>3205870</v>
      </c>
      <c r="B4065" s="87" t="s">
        <v>4217</v>
      </c>
      <c r="C4065" s="87" t="s">
        <v>346</v>
      </c>
      <c r="D4065" s="88">
        <v>710.39</v>
      </c>
    </row>
    <row r="4066" spans="1:4" x14ac:dyDescent="0.2">
      <c r="A4066" s="86">
        <v>3205869</v>
      </c>
      <c r="B4066" s="87" t="s">
        <v>4218</v>
      </c>
      <c r="C4066" s="87" t="s">
        <v>346</v>
      </c>
      <c r="D4066" s="88">
        <v>627.04</v>
      </c>
    </row>
    <row r="4067" spans="1:4" x14ac:dyDescent="0.2">
      <c r="A4067" s="86">
        <v>3205872</v>
      </c>
      <c r="B4067" s="87" t="s">
        <v>4219</v>
      </c>
      <c r="C4067" s="87" t="s">
        <v>1585</v>
      </c>
      <c r="D4067" s="88">
        <v>258.68</v>
      </c>
    </row>
    <row r="4068" spans="1:4" x14ac:dyDescent="0.2">
      <c r="A4068" s="86">
        <v>3205871</v>
      </c>
      <c r="B4068" s="87" t="s">
        <v>4220</v>
      </c>
      <c r="C4068" s="87" t="s">
        <v>1585</v>
      </c>
      <c r="D4068" s="88">
        <v>244.51</v>
      </c>
    </row>
    <row r="4069" spans="1:4" x14ac:dyDescent="0.2">
      <c r="A4069" s="86">
        <v>3205874</v>
      </c>
      <c r="B4069" s="87" t="s">
        <v>4221</v>
      </c>
      <c r="C4069" s="87" t="s">
        <v>1585</v>
      </c>
      <c r="D4069" s="88">
        <v>285.45</v>
      </c>
    </row>
    <row r="4070" spans="1:4" x14ac:dyDescent="0.2">
      <c r="A4070" s="86">
        <v>3205873</v>
      </c>
      <c r="B4070" s="87" t="s">
        <v>4222</v>
      </c>
      <c r="C4070" s="87" t="s">
        <v>1585</v>
      </c>
      <c r="D4070" s="88">
        <v>266.27999999999997</v>
      </c>
    </row>
    <row r="4071" spans="1:4" x14ac:dyDescent="0.2">
      <c r="A4071" s="86">
        <v>3205876</v>
      </c>
      <c r="B4071" s="87" t="s">
        <v>4223</v>
      </c>
      <c r="C4071" s="87" t="s">
        <v>1585</v>
      </c>
      <c r="D4071" s="88">
        <v>322.07</v>
      </c>
    </row>
    <row r="4072" spans="1:4" x14ac:dyDescent="0.2">
      <c r="A4072" s="86">
        <v>3205875</v>
      </c>
      <c r="B4072" s="87" t="s">
        <v>4224</v>
      </c>
      <c r="C4072" s="87" t="s">
        <v>1585</v>
      </c>
      <c r="D4072" s="88">
        <v>297.06</v>
      </c>
    </row>
    <row r="4073" spans="1:4" x14ac:dyDescent="0.2">
      <c r="A4073" s="86">
        <v>3205862</v>
      </c>
      <c r="B4073" s="87" t="s">
        <v>4225</v>
      </c>
      <c r="C4073" s="87" t="s">
        <v>346</v>
      </c>
      <c r="D4073" s="88">
        <v>801.6</v>
      </c>
    </row>
    <row r="4074" spans="1:4" x14ac:dyDescent="0.2">
      <c r="A4074" s="86">
        <v>3205861</v>
      </c>
      <c r="B4074" s="87" t="s">
        <v>4226</v>
      </c>
      <c r="C4074" s="87" t="s">
        <v>346</v>
      </c>
      <c r="D4074" s="88">
        <v>718.26</v>
      </c>
    </row>
    <row r="4075" spans="1:4" x14ac:dyDescent="0.2">
      <c r="A4075" s="86">
        <v>3606579</v>
      </c>
      <c r="B4075" s="87" t="s">
        <v>4227</v>
      </c>
      <c r="C4075" s="87" t="s">
        <v>346</v>
      </c>
      <c r="D4075" s="88">
        <v>20.66</v>
      </c>
    </row>
    <row r="4076" spans="1:4" x14ac:dyDescent="0.2">
      <c r="A4076" s="86">
        <v>3606583</v>
      </c>
      <c r="B4076" s="87" t="s">
        <v>4228</v>
      </c>
      <c r="C4076" s="87" t="s">
        <v>346</v>
      </c>
      <c r="D4076" s="88">
        <v>21.43</v>
      </c>
    </row>
    <row r="4077" spans="1:4" x14ac:dyDescent="0.2">
      <c r="A4077" s="86">
        <v>3606584</v>
      </c>
      <c r="B4077" s="87" t="s">
        <v>4229</v>
      </c>
      <c r="C4077" s="87" t="s">
        <v>346</v>
      </c>
      <c r="D4077" s="88">
        <v>21.55</v>
      </c>
    </row>
    <row r="4078" spans="1:4" x14ac:dyDescent="0.2">
      <c r="A4078" s="86">
        <v>3606585</v>
      </c>
      <c r="B4078" s="87" t="s">
        <v>4230</v>
      </c>
      <c r="C4078" s="87" t="s">
        <v>346</v>
      </c>
      <c r="D4078" s="88">
        <v>21.66</v>
      </c>
    </row>
    <row r="4079" spans="1:4" x14ac:dyDescent="0.2">
      <c r="A4079" s="86">
        <v>3606586</v>
      </c>
      <c r="B4079" s="87" t="s">
        <v>4231</v>
      </c>
      <c r="C4079" s="87" t="s">
        <v>346</v>
      </c>
      <c r="D4079" s="88">
        <v>21.88</v>
      </c>
    </row>
    <row r="4080" spans="1:4" x14ac:dyDescent="0.2">
      <c r="A4080" s="86">
        <v>3606587</v>
      </c>
      <c r="B4080" s="87" t="s">
        <v>4232</v>
      </c>
      <c r="C4080" s="87" t="s">
        <v>346</v>
      </c>
      <c r="D4080" s="88">
        <v>22.1</v>
      </c>
    </row>
    <row r="4081" spans="1:4" x14ac:dyDescent="0.2">
      <c r="A4081" s="86">
        <v>3606588</v>
      </c>
      <c r="B4081" s="87" t="s">
        <v>4233</v>
      </c>
      <c r="C4081" s="87" t="s">
        <v>346</v>
      </c>
      <c r="D4081" s="88">
        <v>22.21</v>
      </c>
    </row>
    <row r="4082" spans="1:4" x14ac:dyDescent="0.2">
      <c r="A4082" s="86">
        <v>3606589</v>
      </c>
      <c r="B4082" s="87" t="s">
        <v>4234</v>
      </c>
      <c r="C4082" s="87" t="s">
        <v>346</v>
      </c>
      <c r="D4082" s="88">
        <v>22.32</v>
      </c>
    </row>
    <row r="4083" spans="1:4" x14ac:dyDescent="0.2">
      <c r="A4083" s="86">
        <v>3606580</v>
      </c>
      <c r="B4083" s="87" t="s">
        <v>4235</v>
      </c>
      <c r="C4083" s="87" t="s">
        <v>346</v>
      </c>
      <c r="D4083" s="88">
        <v>20.88</v>
      </c>
    </row>
    <row r="4084" spans="1:4" x14ac:dyDescent="0.2">
      <c r="A4084" s="86">
        <v>3606581</v>
      </c>
      <c r="B4084" s="87" t="s">
        <v>4236</v>
      </c>
      <c r="C4084" s="87" t="s">
        <v>346</v>
      </c>
      <c r="D4084" s="88">
        <v>21.1</v>
      </c>
    </row>
    <row r="4085" spans="1:4" x14ac:dyDescent="0.2">
      <c r="A4085" s="86">
        <v>3606582</v>
      </c>
      <c r="B4085" s="87" t="s">
        <v>4237</v>
      </c>
      <c r="C4085" s="87" t="s">
        <v>346</v>
      </c>
      <c r="D4085" s="88">
        <v>21.21</v>
      </c>
    </row>
    <row r="4086" spans="1:4" x14ac:dyDescent="0.2">
      <c r="A4086" s="86">
        <v>3606527</v>
      </c>
      <c r="B4086" s="87" t="s">
        <v>4238</v>
      </c>
      <c r="C4086" s="87" t="s">
        <v>346</v>
      </c>
      <c r="D4086" s="88">
        <v>50.25</v>
      </c>
    </row>
    <row r="4087" spans="1:4" x14ac:dyDescent="0.2">
      <c r="A4087" s="86">
        <v>3606528</v>
      </c>
      <c r="B4087" s="87" t="s">
        <v>4239</v>
      </c>
      <c r="C4087" s="87" t="s">
        <v>346</v>
      </c>
      <c r="D4087" s="88">
        <v>51</v>
      </c>
    </row>
    <row r="4088" spans="1:4" x14ac:dyDescent="0.2">
      <c r="A4088" s="86">
        <v>3606529</v>
      </c>
      <c r="B4088" s="87" t="s">
        <v>4240</v>
      </c>
      <c r="C4088" s="87" t="s">
        <v>346</v>
      </c>
      <c r="D4088" s="88">
        <v>51.6</v>
      </c>
    </row>
    <row r="4089" spans="1:4" x14ac:dyDescent="0.2">
      <c r="A4089" s="86">
        <v>3606530</v>
      </c>
      <c r="B4089" s="87" t="s">
        <v>4241</v>
      </c>
      <c r="C4089" s="87" t="s">
        <v>346</v>
      </c>
      <c r="D4089" s="88">
        <v>52.35</v>
      </c>
    </row>
    <row r="4090" spans="1:4" x14ac:dyDescent="0.2">
      <c r="A4090" s="86">
        <v>3606531</v>
      </c>
      <c r="B4090" s="87" t="s">
        <v>4242</v>
      </c>
      <c r="C4090" s="87" t="s">
        <v>346</v>
      </c>
      <c r="D4090" s="88">
        <v>53.1</v>
      </c>
    </row>
    <row r="4091" spans="1:4" x14ac:dyDescent="0.2">
      <c r="A4091" s="86">
        <v>3606532</v>
      </c>
      <c r="B4091" s="87" t="s">
        <v>4243</v>
      </c>
      <c r="C4091" s="87" t="s">
        <v>346</v>
      </c>
      <c r="D4091" s="88">
        <v>54.3</v>
      </c>
    </row>
    <row r="4092" spans="1:4" x14ac:dyDescent="0.2">
      <c r="A4092" s="86">
        <v>3606533</v>
      </c>
      <c r="B4092" s="87" t="s">
        <v>4244</v>
      </c>
      <c r="C4092" s="87" t="s">
        <v>346</v>
      </c>
      <c r="D4092" s="88">
        <v>58.38</v>
      </c>
    </row>
    <row r="4093" spans="1:4" x14ac:dyDescent="0.2">
      <c r="A4093" s="86">
        <v>3606534</v>
      </c>
      <c r="B4093" s="87" t="s">
        <v>4245</v>
      </c>
      <c r="C4093" s="87" t="s">
        <v>346</v>
      </c>
      <c r="D4093" s="88">
        <v>59.38</v>
      </c>
    </row>
    <row r="4094" spans="1:4" x14ac:dyDescent="0.2">
      <c r="A4094" s="86">
        <v>3606535</v>
      </c>
      <c r="B4094" s="87" t="s">
        <v>4246</v>
      </c>
      <c r="C4094" s="87" t="s">
        <v>346</v>
      </c>
      <c r="D4094" s="88">
        <v>45.92</v>
      </c>
    </row>
    <row r="4095" spans="1:4" x14ac:dyDescent="0.2">
      <c r="A4095" s="86">
        <v>3606536</v>
      </c>
      <c r="B4095" s="87" t="s">
        <v>4247</v>
      </c>
      <c r="C4095" s="87" t="s">
        <v>346</v>
      </c>
      <c r="D4095" s="88">
        <v>46.32</v>
      </c>
    </row>
    <row r="4096" spans="1:4" x14ac:dyDescent="0.2">
      <c r="A4096" s="86">
        <v>3606537</v>
      </c>
      <c r="B4096" s="87" t="s">
        <v>4248</v>
      </c>
      <c r="C4096" s="87" t="s">
        <v>346</v>
      </c>
      <c r="D4096" s="88">
        <v>46.82</v>
      </c>
    </row>
    <row r="4097" spans="1:4" x14ac:dyDescent="0.2">
      <c r="A4097" s="86">
        <v>3606538</v>
      </c>
      <c r="B4097" s="87" t="s">
        <v>4249</v>
      </c>
      <c r="C4097" s="87" t="s">
        <v>346</v>
      </c>
      <c r="D4097" s="88">
        <v>47.22</v>
      </c>
    </row>
    <row r="4098" spans="1:4" x14ac:dyDescent="0.2">
      <c r="A4098" s="86">
        <v>3606539</v>
      </c>
      <c r="B4098" s="87" t="s">
        <v>4250</v>
      </c>
      <c r="C4098" s="87" t="s">
        <v>346</v>
      </c>
      <c r="D4098" s="88">
        <v>47.72</v>
      </c>
    </row>
    <row r="4099" spans="1:4" x14ac:dyDescent="0.2">
      <c r="A4099" s="86">
        <v>3606540</v>
      </c>
      <c r="B4099" s="87" t="s">
        <v>4251</v>
      </c>
      <c r="C4099" s="87" t="s">
        <v>346</v>
      </c>
      <c r="D4099" s="88">
        <v>50.55</v>
      </c>
    </row>
    <row r="4100" spans="1:4" x14ac:dyDescent="0.2">
      <c r="A4100" s="86">
        <v>3606541</v>
      </c>
      <c r="B4100" s="87" t="s">
        <v>4252</v>
      </c>
      <c r="C4100" s="87" t="s">
        <v>346</v>
      </c>
      <c r="D4100" s="88">
        <v>51.9</v>
      </c>
    </row>
    <row r="4101" spans="1:4" x14ac:dyDescent="0.2">
      <c r="A4101" s="86">
        <v>3606542</v>
      </c>
      <c r="B4101" s="87" t="s">
        <v>4253</v>
      </c>
      <c r="C4101" s="87" t="s">
        <v>346</v>
      </c>
      <c r="D4101" s="88">
        <v>52.5</v>
      </c>
    </row>
    <row r="4102" spans="1:4" x14ac:dyDescent="0.2">
      <c r="A4102" s="86">
        <v>3606543</v>
      </c>
      <c r="B4102" s="87" t="s">
        <v>4254</v>
      </c>
      <c r="C4102" s="87" t="s">
        <v>346</v>
      </c>
      <c r="D4102" s="88">
        <v>45.22</v>
      </c>
    </row>
    <row r="4103" spans="1:4" x14ac:dyDescent="0.2">
      <c r="A4103" s="86">
        <v>3606544</v>
      </c>
      <c r="B4103" s="87" t="s">
        <v>4255</v>
      </c>
      <c r="C4103" s="87" t="s">
        <v>346</v>
      </c>
      <c r="D4103" s="88">
        <v>45.52</v>
      </c>
    </row>
    <row r="4104" spans="1:4" x14ac:dyDescent="0.2">
      <c r="A4104" s="86">
        <v>3606545</v>
      </c>
      <c r="B4104" s="87" t="s">
        <v>4256</v>
      </c>
      <c r="C4104" s="87" t="s">
        <v>346</v>
      </c>
      <c r="D4104" s="88">
        <v>45.92</v>
      </c>
    </row>
    <row r="4105" spans="1:4" x14ac:dyDescent="0.2">
      <c r="A4105" s="86">
        <v>3606546</v>
      </c>
      <c r="B4105" s="87" t="s">
        <v>4257</v>
      </c>
      <c r="C4105" s="87" t="s">
        <v>346</v>
      </c>
      <c r="D4105" s="88">
        <v>46.32</v>
      </c>
    </row>
    <row r="4106" spans="1:4" x14ac:dyDescent="0.2">
      <c r="A4106" s="86">
        <v>3606547</v>
      </c>
      <c r="B4106" s="87" t="s">
        <v>4258</v>
      </c>
      <c r="C4106" s="87" t="s">
        <v>346</v>
      </c>
      <c r="D4106" s="88">
        <v>46.62</v>
      </c>
    </row>
    <row r="4107" spans="1:4" x14ac:dyDescent="0.2">
      <c r="A4107" s="86">
        <v>3606548</v>
      </c>
      <c r="B4107" s="87" t="s">
        <v>4259</v>
      </c>
      <c r="C4107" s="87" t="s">
        <v>346</v>
      </c>
      <c r="D4107" s="88">
        <v>47.32</v>
      </c>
    </row>
    <row r="4108" spans="1:4" x14ac:dyDescent="0.2">
      <c r="A4108" s="86">
        <v>3606549</v>
      </c>
      <c r="B4108" s="87" t="s">
        <v>4260</v>
      </c>
      <c r="C4108" s="87" t="s">
        <v>346</v>
      </c>
      <c r="D4108" s="88">
        <v>50.4</v>
      </c>
    </row>
    <row r="4109" spans="1:4" x14ac:dyDescent="0.2">
      <c r="A4109" s="86">
        <v>3606550</v>
      </c>
      <c r="B4109" s="87" t="s">
        <v>4261</v>
      </c>
      <c r="C4109" s="87" t="s">
        <v>346</v>
      </c>
      <c r="D4109" s="88">
        <v>51</v>
      </c>
    </row>
    <row r="4110" spans="1:4" x14ac:dyDescent="0.2">
      <c r="A4110" s="86">
        <v>3606500</v>
      </c>
      <c r="B4110" s="87" t="s">
        <v>4262</v>
      </c>
      <c r="C4110" s="87" t="s">
        <v>346</v>
      </c>
      <c r="D4110" s="88">
        <v>46.75</v>
      </c>
    </row>
    <row r="4111" spans="1:4" x14ac:dyDescent="0.2">
      <c r="A4111" s="86">
        <v>3606501</v>
      </c>
      <c r="B4111" s="87" t="s">
        <v>4263</v>
      </c>
      <c r="C4111" s="87" t="s">
        <v>346</v>
      </c>
      <c r="D4111" s="88">
        <v>47.5</v>
      </c>
    </row>
    <row r="4112" spans="1:4" x14ac:dyDescent="0.2">
      <c r="A4112" s="86">
        <v>3606502</v>
      </c>
      <c r="B4112" s="87" t="s">
        <v>4264</v>
      </c>
      <c r="C4112" s="87" t="s">
        <v>346</v>
      </c>
      <c r="D4112" s="88">
        <v>48.1</v>
      </c>
    </row>
    <row r="4113" spans="1:4" x14ac:dyDescent="0.2">
      <c r="A4113" s="86">
        <v>3606503</v>
      </c>
      <c r="B4113" s="87" t="s">
        <v>4265</v>
      </c>
      <c r="C4113" s="87" t="s">
        <v>346</v>
      </c>
      <c r="D4113" s="88">
        <v>48.85</v>
      </c>
    </row>
    <row r="4114" spans="1:4" x14ac:dyDescent="0.2">
      <c r="A4114" s="86">
        <v>3606504</v>
      </c>
      <c r="B4114" s="87" t="s">
        <v>4266</v>
      </c>
      <c r="C4114" s="87" t="s">
        <v>346</v>
      </c>
      <c r="D4114" s="88">
        <v>49.6</v>
      </c>
    </row>
    <row r="4115" spans="1:4" x14ac:dyDescent="0.2">
      <c r="A4115" s="86">
        <v>3606505</v>
      </c>
      <c r="B4115" s="87" t="s">
        <v>4267</v>
      </c>
      <c r="C4115" s="87" t="s">
        <v>346</v>
      </c>
      <c r="D4115" s="88">
        <v>50.8</v>
      </c>
    </row>
    <row r="4116" spans="1:4" x14ac:dyDescent="0.2">
      <c r="A4116" s="86">
        <v>3606506</v>
      </c>
      <c r="B4116" s="87" t="s">
        <v>4268</v>
      </c>
      <c r="C4116" s="87" t="s">
        <v>346</v>
      </c>
      <c r="D4116" s="88">
        <v>54.78</v>
      </c>
    </row>
    <row r="4117" spans="1:4" x14ac:dyDescent="0.2">
      <c r="A4117" s="86">
        <v>3606507</v>
      </c>
      <c r="B4117" s="87" t="s">
        <v>4269</v>
      </c>
      <c r="C4117" s="87" t="s">
        <v>346</v>
      </c>
      <c r="D4117" s="88">
        <v>55.98</v>
      </c>
    </row>
    <row r="4118" spans="1:4" x14ac:dyDescent="0.2">
      <c r="A4118" s="86">
        <v>3606509</v>
      </c>
      <c r="B4118" s="87" t="s">
        <v>4270</v>
      </c>
      <c r="C4118" s="87" t="s">
        <v>346</v>
      </c>
      <c r="D4118" s="88">
        <v>42.42</v>
      </c>
    </row>
    <row r="4119" spans="1:4" x14ac:dyDescent="0.2">
      <c r="A4119" s="86">
        <v>3606510</v>
      </c>
      <c r="B4119" s="87" t="s">
        <v>4271</v>
      </c>
      <c r="C4119" s="87" t="s">
        <v>346</v>
      </c>
      <c r="D4119" s="88">
        <v>42.92</v>
      </c>
    </row>
    <row r="4120" spans="1:4" x14ac:dyDescent="0.2">
      <c r="A4120" s="86">
        <v>3606511</v>
      </c>
      <c r="B4120" s="87" t="s">
        <v>4272</v>
      </c>
      <c r="C4120" s="87" t="s">
        <v>346</v>
      </c>
      <c r="D4120" s="88">
        <v>43.32</v>
      </c>
    </row>
    <row r="4121" spans="1:4" x14ac:dyDescent="0.2">
      <c r="A4121" s="86">
        <v>3606512</v>
      </c>
      <c r="B4121" s="87" t="s">
        <v>4273</v>
      </c>
      <c r="C4121" s="87" t="s">
        <v>346</v>
      </c>
      <c r="D4121" s="88">
        <v>43.72</v>
      </c>
    </row>
    <row r="4122" spans="1:4" x14ac:dyDescent="0.2">
      <c r="A4122" s="86">
        <v>3606513</v>
      </c>
      <c r="B4122" s="87" t="s">
        <v>4274</v>
      </c>
      <c r="C4122" s="87" t="s">
        <v>346</v>
      </c>
      <c r="D4122" s="88">
        <v>46.3</v>
      </c>
    </row>
    <row r="4123" spans="1:4" x14ac:dyDescent="0.2">
      <c r="A4123" s="86">
        <v>3606514</v>
      </c>
      <c r="B4123" s="87" t="s">
        <v>4275</v>
      </c>
      <c r="C4123" s="87" t="s">
        <v>346</v>
      </c>
      <c r="D4123" s="88">
        <v>47.2</v>
      </c>
    </row>
    <row r="4124" spans="1:4" x14ac:dyDescent="0.2">
      <c r="A4124" s="86">
        <v>3606515</v>
      </c>
      <c r="B4124" s="87" t="s">
        <v>4276</v>
      </c>
      <c r="C4124" s="87" t="s">
        <v>346</v>
      </c>
      <c r="D4124" s="88">
        <v>48.4</v>
      </c>
    </row>
    <row r="4125" spans="1:4" x14ac:dyDescent="0.2">
      <c r="A4125" s="86">
        <v>3606516</v>
      </c>
      <c r="B4125" s="87" t="s">
        <v>4277</v>
      </c>
      <c r="C4125" s="87" t="s">
        <v>346</v>
      </c>
      <c r="D4125" s="88">
        <v>49</v>
      </c>
    </row>
    <row r="4126" spans="1:4" x14ac:dyDescent="0.2">
      <c r="A4126" s="86">
        <v>3606518</v>
      </c>
      <c r="B4126" s="87" t="s">
        <v>4278</v>
      </c>
      <c r="C4126" s="87" t="s">
        <v>346</v>
      </c>
      <c r="D4126" s="88">
        <v>41.72</v>
      </c>
    </row>
    <row r="4127" spans="1:4" x14ac:dyDescent="0.2">
      <c r="A4127" s="86">
        <v>3606519</v>
      </c>
      <c r="B4127" s="87" t="s">
        <v>4279</v>
      </c>
      <c r="C4127" s="87" t="s">
        <v>346</v>
      </c>
      <c r="D4127" s="88">
        <v>42.12</v>
      </c>
    </row>
    <row r="4128" spans="1:4" x14ac:dyDescent="0.2">
      <c r="A4128" s="86">
        <v>3606520</v>
      </c>
      <c r="B4128" s="87" t="s">
        <v>4280</v>
      </c>
      <c r="C4128" s="87" t="s">
        <v>346</v>
      </c>
      <c r="D4128" s="88">
        <v>42.42</v>
      </c>
    </row>
    <row r="4129" spans="1:4" x14ac:dyDescent="0.2">
      <c r="A4129" s="86">
        <v>3606521</v>
      </c>
      <c r="B4129" s="87" t="s">
        <v>4281</v>
      </c>
      <c r="C4129" s="87" t="s">
        <v>346</v>
      </c>
      <c r="D4129" s="88">
        <v>42.82</v>
      </c>
    </row>
    <row r="4130" spans="1:4" x14ac:dyDescent="0.2">
      <c r="A4130" s="86">
        <v>3606522</v>
      </c>
      <c r="B4130" s="87" t="s">
        <v>4282</v>
      </c>
      <c r="C4130" s="87" t="s">
        <v>346</v>
      </c>
      <c r="D4130" s="88">
        <v>43.12</v>
      </c>
    </row>
    <row r="4131" spans="1:4" x14ac:dyDescent="0.2">
      <c r="A4131" s="86">
        <v>3606523</v>
      </c>
      <c r="B4131" s="87" t="s">
        <v>4283</v>
      </c>
      <c r="C4131" s="87" t="s">
        <v>346</v>
      </c>
      <c r="D4131" s="88">
        <v>43.82</v>
      </c>
    </row>
    <row r="4132" spans="1:4" x14ac:dyDescent="0.2">
      <c r="A4132" s="86">
        <v>3606524</v>
      </c>
      <c r="B4132" s="87" t="s">
        <v>4284</v>
      </c>
      <c r="C4132" s="87" t="s">
        <v>346</v>
      </c>
      <c r="D4132" s="88">
        <v>47.05</v>
      </c>
    </row>
    <row r="4133" spans="1:4" x14ac:dyDescent="0.2">
      <c r="A4133" s="86">
        <v>3606525</v>
      </c>
      <c r="B4133" s="87" t="s">
        <v>4285</v>
      </c>
      <c r="C4133" s="87" t="s">
        <v>346</v>
      </c>
      <c r="D4133" s="88">
        <v>47.5</v>
      </c>
    </row>
    <row r="4134" spans="1:4" x14ac:dyDescent="0.2">
      <c r="A4134" s="86">
        <v>3606577</v>
      </c>
      <c r="B4134" s="87" t="s">
        <v>4286</v>
      </c>
      <c r="C4134" s="87" t="s">
        <v>346</v>
      </c>
      <c r="D4134" s="88">
        <v>10.95</v>
      </c>
    </row>
    <row r="4135" spans="1:4" x14ac:dyDescent="0.2">
      <c r="A4135" s="86">
        <v>3606576</v>
      </c>
      <c r="B4135" s="87" t="s">
        <v>4287</v>
      </c>
      <c r="C4135" s="87" t="s">
        <v>346</v>
      </c>
      <c r="D4135" s="88">
        <v>4.1100000000000003</v>
      </c>
    </row>
    <row r="4136" spans="1:4" x14ac:dyDescent="0.2">
      <c r="A4136" s="86">
        <v>3606561</v>
      </c>
      <c r="B4136" s="87" t="s">
        <v>4288</v>
      </c>
      <c r="C4136" s="87" t="s">
        <v>151</v>
      </c>
      <c r="D4136" s="88">
        <v>2113.42</v>
      </c>
    </row>
    <row r="4137" spans="1:4" x14ac:dyDescent="0.2">
      <c r="A4137" s="86">
        <v>3606556</v>
      </c>
      <c r="B4137" s="87" t="s">
        <v>4289</v>
      </c>
      <c r="C4137" s="87" t="s">
        <v>151</v>
      </c>
      <c r="D4137" s="88">
        <v>1574.55</v>
      </c>
    </row>
    <row r="4138" spans="1:4" x14ac:dyDescent="0.2">
      <c r="A4138" s="86">
        <v>3606562</v>
      </c>
      <c r="B4138" s="87" t="s">
        <v>4290</v>
      </c>
      <c r="C4138" s="87" t="s">
        <v>151</v>
      </c>
      <c r="D4138" s="88">
        <v>2311.88</v>
      </c>
    </row>
    <row r="4139" spans="1:4" x14ac:dyDescent="0.2">
      <c r="A4139" s="86">
        <v>3606557</v>
      </c>
      <c r="B4139" s="87" t="s">
        <v>4291</v>
      </c>
      <c r="C4139" s="87" t="s">
        <v>151</v>
      </c>
      <c r="D4139" s="88">
        <v>1719.12</v>
      </c>
    </row>
    <row r="4140" spans="1:4" x14ac:dyDescent="0.2">
      <c r="A4140" s="86">
        <v>3606563</v>
      </c>
      <c r="B4140" s="87" t="s">
        <v>4292</v>
      </c>
      <c r="C4140" s="87" t="s">
        <v>151</v>
      </c>
      <c r="D4140" s="88">
        <v>2518.23</v>
      </c>
    </row>
    <row r="4141" spans="1:4" x14ac:dyDescent="0.2">
      <c r="A4141" s="86">
        <v>3606558</v>
      </c>
      <c r="B4141" s="87" t="s">
        <v>4293</v>
      </c>
      <c r="C4141" s="87" t="s">
        <v>151</v>
      </c>
      <c r="D4141" s="88">
        <v>1871.58</v>
      </c>
    </row>
    <row r="4142" spans="1:4" x14ac:dyDescent="0.2">
      <c r="A4142" s="86">
        <v>3606559</v>
      </c>
      <c r="B4142" s="87" t="s">
        <v>4294</v>
      </c>
      <c r="C4142" s="87" t="s">
        <v>151</v>
      </c>
      <c r="D4142" s="88">
        <v>1692.22</v>
      </c>
    </row>
    <row r="4143" spans="1:4" x14ac:dyDescent="0.2">
      <c r="A4143" s="86">
        <v>3606554</v>
      </c>
      <c r="B4143" s="87" t="s">
        <v>4295</v>
      </c>
      <c r="C4143" s="87" t="s">
        <v>151</v>
      </c>
      <c r="D4143" s="88">
        <v>1261.1199999999999</v>
      </c>
    </row>
    <row r="4144" spans="1:4" x14ac:dyDescent="0.2">
      <c r="A4144" s="86">
        <v>3606560</v>
      </c>
      <c r="B4144" s="87" t="s">
        <v>4296</v>
      </c>
      <c r="C4144" s="87" t="s">
        <v>151</v>
      </c>
      <c r="D4144" s="88">
        <v>1891.52</v>
      </c>
    </row>
    <row r="4145" spans="1:4" x14ac:dyDescent="0.2">
      <c r="A4145" s="86">
        <v>3606555</v>
      </c>
      <c r="B4145" s="87" t="s">
        <v>4297</v>
      </c>
      <c r="C4145" s="87" t="s">
        <v>151</v>
      </c>
      <c r="D4145" s="88">
        <v>1406.54</v>
      </c>
    </row>
    <row r="4146" spans="1:4" x14ac:dyDescent="0.2">
      <c r="A4146" s="86">
        <v>3606571</v>
      </c>
      <c r="B4146" s="87" t="s">
        <v>4298</v>
      </c>
      <c r="C4146" s="87" t="s">
        <v>151</v>
      </c>
      <c r="D4146" s="88">
        <v>2085.15</v>
      </c>
    </row>
    <row r="4147" spans="1:4" x14ac:dyDescent="0.2">
      <c r="A4147" s="86">
        <v>3606566</v>
      </c>
      <c r="B4147" s="87" t="s">
        <v>4299</v>
      </c>
      <c r="C4147" s="87" t="s">
        <v>151</v>
      </c>
      <c r="D4147" s="88">
        <v>1546.28</v>
      </c>
    </row>
    <row r="4148" spans="1:4" x14ac:dyDescent="0.2">
      <c r="A4148" s="86">
        <v>3606572</v>
      </c>
      <c r="B4148" s="87" t="s">
        <v>4300</v>
      </c>
      <c r="C4148" s="87" t="s">
        <v>151</v>
      </c>
      <c r="D4148" s="88">
        <v>2286.2600000000002</v>
      </c>
    </row>
    <row r="4149" spans="1:4" x14ac:dyDescent="0.2">
      <c r="A4149" s="86">
        <v>3606567</v>
      </c>
      <c r="B4149" s="87" t="s">
        <v>4301</v>
      </c>
      <c r="C4149" s="87" t="s">
        <v>151</v>
      </c>
      <c r="D4149" s="88">
        <v>1693.5</v>
      </c>
    </row>
    <row r="4150" spans="1:4" x14ac:dyDescent="0.2">
      <c r="A4150" s="86">
        <v>3606573</v>
      </c>
      <c r="B4150" s="87" t="s">
        <v>4302</v>
      </c>
      <c r="C4150" s="87" t="s">
        <v>151</v>
      </c>
      <c r="D4150" s="88">
        <v>2486.94</v>
      </c>
    </row>
    <row r="4151" spans="1:4" x14ac:dyDescent="0.2">
      <c r="A4151" s="86">
        <v>3606568</v>
      </c>
      <c r="B4151" s="87" t="s">
        <v>4303</v>
      </c>
      <c r="C4151" s="87" t="s">
        <v>151</v>
      </c>
      <c r="D4151" s="88">
        <v>1840.29</v>
      </c>
    </row>
    <row r="4152" spans="1:4" x14ac:dyDescent="0.2">
      <c r="A4152" s="86">
        <v>3606569</v>
      </c>
      <c r="B4152" s="87" t="s">
        <v>4304</v>
      </c>
      <c r="C4152" s="87" t="s">
        <v>151</v>
      </c>
      <c r="D4152" s="88">
        <v>1681.43</v>
      </c>
    </row>
    <row r="4153" spans="1:4" x14ac:dyDescent="0.2">
      <c r="A4153" s="86">
        <v>3606564</v>
      </c>
      <c r="B4153" s="87" t="s">
        <v>4305</v>
      </c>
      <c r="C4153" s="87" t="s">
        <v>151</v>
      </c>
      <c r="D4153" s="88">
        <v>1250.33</v>
      </c>
    </row>
    <row r="4154" spans="1:4" x14ac:dyDescent="0.2">
      <c r="A4154" s="86">
        <v>3606570</v>
      </c>
      <c r="B4154" s="87" t="s">
        <v>4306</v>
      </c>
      <c r="C4154" s="87" t="s">
        <v>151</v>
      </c>
      <c r="D4154" s="88">
        <v>1883.57</v>
      </c>
    </row>
    <row r="4155" spans="1:4" x14ac:dyDescent="0.2">
      <c r="A4155" s="86">
        <v>3606565</v>
      </c>
      <c r="B4155" s="87" t="s">
        <v>4307</v>
      </c>
      <c r="C4155" s="87" t="s">
        <v>151</v>
      </c>
      <c r="D4155" s="88">
        <v>1398.58</v>
      </c>
    </row>
    <row r="4156" spans="1:4" x14ac:dyDescent="0.2">
      <c r="A4156" s="86">
        <v>3606578</v>
      </c>
      <c r="B4156" s="87" t="s">
        <v>4308</v>
      </c>
      <c r="C4156" s="87" t="s">
        <v>151</v>
      </c>
      <c r="D4156" s="88">
        <v>110.98</v>
      </c>
    </row>
    <row r="4157" spans="1:4" x14ac:dyDescent="0.2">
      <c r="A4157" s="86">
        <v>3606575</v>
      </c>
      <c r="B4157" s="87" t="s">
        <v>4309</v>
      </c>
      <c r="C4157" s="87" t="s">
        <v>346</v>
      </c>
      <c r="D4157" s="88">
        <v>1.76</v>
      </c>
    </row>
    <row r="4158" spans="1:4" x14ac:dyDescent="0.2">
      <c r="A4158" s="86">
        <v>3606574</v>
      </c>
      <c r="B4158" s="87" t="s">
        <v>4310</v>
      </c>
      <c r="C4158" s="87" t="s">
        <v>346</v>
      </c>
      <c r="D4158" s="88">
        <v>0.88</v>
      </c>
    </row>
    <row r="4159" spans="1:4" x14ac:dyDescent="0.2">
      <c r="A4159" s="86">
        <v>3713603</v>
      </c>
      <c r="B4159" s="87" t="s">
        <v>4311</v>
      </c>
      <c r="C4159" s="87" t="s">
        <v>146</v>
      </c>
      <c r="D4159" s="88">
        <v>1031.19</v>
      </c>
    </row>
    <row r="4160" spans="1:4" x14ac:dyDescent="0.2">
      <c r="A4160" s="86">
        <v>3713601</v>
      </c>
      <c r="B4160" s="87" t="s">
        <v>4312</v>
      </c>
      <c r="C4160" s="87" t="s">
        <v>146</v>
      </c>
      <c r="D4160" s="88">
        <v>832.13</v>
      </c>
    </row>
    <row r="4161" spans="1:4" x14ac:dyDescent="0.2">
      <c r="A4161" s="86">
        <v>3713607</v>
      </c>
      <c r="B4161" s="87" t="s">
        <v>4313</v>
      </c>
      <c r="C4161" s="87" t="s">
        <v>146</v>
      </c>
      <c r="D4161" s="88">
        <v>781.04</v>
      </c>
    </row>
    <row r="4162" spans="1:4" x14ac:dyDescent="0.2">
      <c r="A4162" s="86">
        <v>3713605</v>
      </c>
      <c r="B4162" s="87" t="s">
        <v>4314</v>
      </c>
      <c r="C4162" s="87" t="s">
        <v>146</v>
      </c>
      <c r="D4162" s="88">
        <v>555.85</v>
      </c>
    </row>
    <row r="4163" spans="1:4" x14ac:dyDescent="0.2">
      <c r="A4163" s="86">
        <v>3719530</v>
      </c>
      <c r="B4163" s="87" t="s">
        <v>4315</v>
      </c>
      <c r="C4163" s="87" t="s">
        <v>146</v>
      </c>
      <c r="D4163" s="88">
        <v>291.60000000000002</v>
      </c>
    </row>
    <row r="4164" spans="1:4" x14ac:dyDescent="0.2">
      <c r="A4164" s="86">
        <v>3713828</v>
      </c>
      <c r="B4164" s="87" t="s">
        <v>4316</v>
      </c>
      <c r="C4164" s="87" t="s">
        <v>146</v>
      </c>
      <c r="D4164" s="88">
        <v>217.96</v>
      </c>
    </row>
    <row r="4165" spans="1:4" x14ac:dyDescent="0.2">
      <c r="A4165" s="86">
        <v>3713875</v>
      </c>
      <c r="B4165" s="87" t="s">
        <v>4317</v>
      </c>
      <c r="C4165" s="87" t="s">
        <v>146</v>
      </c>
      <c r="D4165" s="88">
        <v>62.92</v>
      </c>
    </row>
    <row r="4166" spans="1:4" x14ac:dyDescent="0.2">
      <c r="A4166" s="86">
        <v>3713619</v>
      </c>
      <c r="B4166" s="87" t="s">
        <v>4318</v>
      </c>
      <c r="C4166" s="87" t="s">
        <v>146</v>
      </c>
      <c r="D4166" s="88">
        <v>63.33</v>
      </c>
    </row>
    <row r="4167" spans="1:4" x14ac:dyDescent="0.2">
      <c r="A4167" s="86">
        <v>3713876</v>
      </c>
      <c r="B4167" s="87" t="s">
        <v>4319</v>
      </c>
      <c r="C4167" s="87" t="s">
        <v>146</v>
      </c>
      <c r="D4167" s="88">
        <v>83.17</v>
      </c>
    </row>
    <row r="4168" spans="1:4" x14ac:dyDescent="0.2">
      <c r="A4168" s="86">
        <v>3713827</v>
      </c>
      <c r="B4168" s="87" t="s">
        <v>4320</v>
      </c>
      <c r="C4168" s="87" t="s">
        <v>146</v>
      </c>
      <c r="D4168" s="88">
        <v>81.760000000000005</v>
      </c>
    </row>
    <row r="4169" spans="1:4" x14ac:dyDescent="0.2">
      <c r="A4169" s="86">
        <v>3713904</v>
      </c>
      <c r="B4169" s="87" t="s">
        <v>4321</v>
      </c>
      <c r="C4169" s="87" t="s">
        <v>146</v>
      </c>
      <c r="D4169" s="88">
        <v>252.4</v>
      </c>
    </row>
    <row r="4170" spans="1:4" x14ac:dyDescent="0.2">
      <c r="A4170" s="86">
        <v>3719529</v>
      </c>
      <c r="B4170" s="87" t="s">
        <v>4322</v>
      </c>
      <c r="C4170" s="87" t="s">
        <v>146</v>
      </c>
      <c r="D4170" s="88">
        <v>184.49</v>
      </c>
    </row>
    <row r="4171" spans="1:4" x14ac:dyDescent="0.2">
      <c r="A4171" s="86">
        <v>3713878</v>
      </c>
      <c r="B4171" s="87" t="s">
        <v>4323</v>
      </c>
      <c r="C4171" s="87" t="s">
        <v>146</v>
      </c>
      <c r="D4171" s="88">
        <v>62.54</v>
      </c>
    </row>
    <row r="4172" spans="1:4" x14ac:dyDescent="0.2">
      <c r="A4172" s="86">
        <v>3713617</v>
      </c>
      <c r="B4172" s="87" t="s">
        <v>4324</v>
      </c>
      <c r="C4172" s="87" t="s">
        <v>146</v>
      </c>
      <c r="D4172" s="88">
        <v>62.75</v>
      </c>
    </row>
    <row r="4173" spans="1:4" x14ac:dyDescent="0.2">
      <c r="A4173" s="86">
        <v>3713879</v>
      </c>
      <c r="B4173" s="87" t="s">
        <v>4325</v>
      </c>
      <c r="C4173" s="87" t="s">
        <v>146</v>
      </c>
      <c r="D4173" s="88">
        <v>74.64</v>
      </c>
    </row>
    <row r="4174" spans="1:4" x14ac:dyDescent="0.2">
      <c r="A4174" s="86">
        <v>3713826</v>
      </c>
      <c r="B4174" s="87" t="s">
        <v>4326</v>
      </c>
      <c r="C4174" s="87" t="s">
        <v>146</v>
      </c>
      <c r="D4174" s="88">
        <v>71.2</v>
      </c>
    </row>
    <row r="4175" spans="1:4" x14ac:dyDescent="0.2">
      <c r="A4175" s="86">
        <v>3713610</v>
      </c>
      <c r="B4175" s="87" t="s">
        <v>4327</v>
      </c>
      <c r="C4175" s="87" t="s">
        <v>146</v>
      </c>
      <c r="D4175" s="88">
        <v>32.5</v>
      </c>
    </row>
    <row r="4176" spans="1:4" x14ac:dyDescent="0.2">
      <c r="A4176" s="86">
        <v>3713609</v>
      </c>
      <c r="B4176" s="87" t="s">
        <v>4328</v>
      </c>
      <c r="C4176" s="87" t="s">
        <v>146</v>
      </c>
      <c r="D4176" s="88">
        <v>31.09</v>
      </c>
    </row>
    <row r="4177" spans="1:4" x14ac:dyDescent="0.2">
      <c r="A4177" s="86">
        <v>3713612</v>
      </c>
      <c r="B4177" s="87" t="s">
        <v>4329</v>
      </c>
      <c r="C4177" s="87" t="s">
        <v>146</v>
      </c>
      <c r="D4177" s="88">
        <v>26.65</v>
      </c>
    </row>
    <row r="4178" spans="1:4" x14ac:dyDescent="0.2">
      <c r="A4178" s="86">
        <v>3713611</v>
      </c>
      <c r="B4178" s="87" t="s">
        <v>4330</v>
      </c>
      <c r="C4178" s="87" t="s">
        <v>146</v>
      </c>
      <c r="D4178" s="88">
        <v>26.04</v>
      </c>
    </row>
    <row r="4179" spans="1:4" x14ac:dyDescent="0.2">
      <c r="A4179" s="86">
        <v>3713608</v>
      </c>
      <c r="B4179" s="87" t="s">
        <v>4331</v>
      </c>
      <c r="C4179" s="87" t="s">
        <v>146</v>
      </c>
      <c r="D4179" s="88">
        <v>21.16</v>
      </c>
    </row>
    <row r="4180" spans="1:4" x14ac:dyDescent="0.2">
      <c r="A4180" s="86">
        <v>3713613</v>
      </c>
      <c r="B4180" s="87" t="s">
        <v>4332</v>
      </c>
      <c r="C4180" s="87" t="s">
        <v>146</v>
      </c>
      <c r="D4180" s="88">
        <v>19.579999999999998</v>
      </c>
    </row>
    <row r="4181" spans="1:4" x14ac:dyDescent="0.2">
      <c r="A4181" s="86">
        <v>3713822</v>
      </c>
      <c r="B4181" s="87" t="s">
        <v>4333</v>
      </c>
      <c r="C4181" s="87" t="s">
        <v>146</v>
      </c>
      <c r="D4181" s="88">
        <v>284.86</v>
      </c>
    </row>
    <row r="4182" spans="1:4" x14ac:dyDescent="0.2">
      <c r="A4182" s="86">
        <v>3713824</v>
      </c>
      <c r="B4182" s="87" t="s">
        <v>4334</v>
      </c>
      <c r="C4182" s="87" t="s">
        <v>146</v>
      </c>
      <c r="D4182" s="88">
        <v>211.22</v>
      </c>
    </row>
    <row r="4183" spans="1:4" x14ac:dyDescent="0.2">
      <c r="A4183" s="86">
        <v>3713825</v>
      </c>
      <c r="B4183" s="87" t="s">
        <v>4335</v>
      </c>
      <c r="C4183" s="87" t="s">
        <v>146</v>
      </c>
      <c r="D4183" s="88">
        <v>245.66</v>
      </c>
    </row>
    <row r="4184" spans="1:4" x14ac:dyDescent="0.2">
      <c r="A4184" s="86">
        <v>3713823</v>
      </c>
      <c r="B4184" s="87" t="s">
        <v>4336</v>
      </c>
      <c r="C4184" s="87" t="s">
        <v>146</v>
      </c>
      <c r="D4184" s="88">
        <v>177.75</v>
      </c>
    </row>
    <row r="4185" spans="1:4" x14ac:dyDescent="0.2">
      <c r="A4185" s="86">
        <v>3713602</v>
      </c>
      <c r="B4185" s="87" t="s">
        <v>4337</v>
      </c>
      <c r="C4185" s="87" t="s">
        <v>146</v>
      </c>
      <c r="D4185" s="88">
        <v>954.73</v>
      </c>
    </row>
    <row r="4186" spans="1:4" x14ac:dyDescent="0.2">
      <c r="A4186" s="86">
        <v>3713600</v>
      </c>
      <c r="B4186" s="87" t="s">
        <v>4338</v>
      </c>
      <c r="C4186" s="87" t="s">
        <v>146</v>
      </c>
      <c r="D4186" s="88">
        <v>768.85</v>
      </c>
    </row>
    <row r="4187" spans="1:4" x14ac:dyDescent="0.2">
      <c r="A4187" s="86">
        <v>3713606</v>
      </c>
      <c r="B4187" s="87" t="s">
        <v>4339</v>
      </c>
      <c r="C4187" s="87" t="s">
        <v>146</v>
      </c>
      <c r="D4187" s="88">
        <v>704.59</v>
      </c>
    </row>
    <row r="4188" spans="1:4" x14ac:dyDescent="0.2">
      <c r="A4188" s="86">
        <v>3713604</v>
      </c>
      <c r="B4188" s="87" t="s">
        <v>4340</v>
      </c>
      <c r="C4188" s="87" t="s">
        <v>146</v>
      </c>
      <c r="D4188" s="88">
        <v>503.48</v>
      </c>
    </row>
    <row r="4189" spans="1:4" x14ac:dyDescent="0.2">
      <c r="A4189" s="86">
        <v>3716129</v>
      </c>
      <c r="B4189" s="87" t="s">
        <v>4341</v>
      </c>
      <c r="C4189" s="87" t="s">
        <v>151</v>
      </c>
      <c r="D4189" s="88">
        <v>48.26</v>
      </c>
    </row>
    <row r="4190" spans="1:4" x14ac:dyDescent="0.2">
      <c r="A4190" s="86">
        <v>3716128</v>
      </c>
      <c r="B4190" s="87" t="s">
        <v>4342</v>
      </c>
      <c r="C4190" s="87" t="s">
        <v>151</v>
      </c>
      <c r="D4190" s="88">
        <v>42.27</v>
      </c>
    </row>
    <row r="4191" spans="1:4" x14ac:dyDescent="0.2">
      <c r="A4191" s="86">
        <v>3716133</v>
      </c>
      <c r="B4191" s="87" t="s">
        <v>4343</v>
      </c>
      <c r="C4191" s="87" t="s">
        <v>151</v>
      </c>
      <c r="D4191" s="88">
        <v>28.31</v>
      </c>
    </row>
    <row r="4192" spans="1:4" x14ac:dyDescent="0.2">
      <c r="A4192" s="86">
        <v>3716132</v>
      </c>
      <c r="B4192" s="87" t="s">
        <v>4344</v>
      </c>
      <c r="C4192" s="87" t="s">
        <v>151</v>
      </c>
      <c r="D4192" s="88">
        <v>25.72</v>
      </c>
    </row>
    <row r="4193" spans="1:4" x14ac:dyDescent="0.2">
      <c r="A4193" s="86">
        <v>3716131</v>
      </c>
      <c r="B4193" s="87" t="s">
        <v>4345</v>
      </c>
      <c r="C4193" s="87" t="s">
        <v>151</v>
      </c>
      <c r="D4193" s="88">
        <v>31.23</v>
      </c>
    </row>
    <row r="4194" spans="1:4" x14ac:dyDescent="0.2">
      <c r="A4194" s="86">
        <v>3716130</v>
      </c>
      <c r="B4194" s="87" t="s">
        <v>4346</v>
      </c>
      <c r="C4194" s="87" t="s">
        <v>151</v>
      </c>
      <c r="D4194" s="88">
        <v>28.16</v>
      </c>
    </row>
    <row r="4195" spans="1:4" x14ac:dyDescent="0.2">
      <c r="A4195" s="86">
        <v>3716135</v>
      </c>
      <c r="B4195" s="87" t="s">
        <v>4347</v>
      </c>
      <c r="C4195" s="87" t="s">
        <v>151</v>
      </c>
      <c r="D4195" s="88">
        <v>19.489999999999998</v>
      </c>
    </row>
    <row r="4196" spans="1:4" x14ac:dyDescent="0.2">
      <c r="A4196" s="86">
        <v>3716134</v>
      </c>
      <c r="B4196" s="87" t="s">
        <v>4348</v>
      </c>
      <c r="C4196" s="87" t="s">
        <v>151</v>
      </c>
      <c r="D4196" s="88">
        <v>18.16</v>
      </c>
    </row>
    <row r="4197" spans="1:4" x14ac:dyDescent="0.2">
      <c r="A4197" s="86">
        <v>3713698</v>
      </c>
      <c r="B4197" s="87" t="s">
        <v>4349</v>
      </c>
      <c r="C4197" s="87" t="s">
        <v>151</v>
      </c>
      <c r="D4197" s="88">
        <v>316175.46999999997</v>
      </c>
    </row>
    <row r="4198" spans="1:4" x14ac:dyDescent="0.2">
      <c r="A4198" s="86">
        <v>3713699</v>
      </c>
      <c r="B4198" s="87" t="s">
        <v>4350</v>
      </c>
      <c r="C4198" s="87" t="s">
        <v>151</v>
      </c>
      <c r="D4198" s="88">
        <v>324865.09999999998</v>
      </c>
    </row>
    <row r="4199" spans="1:4" x14ac:dyDescent="0.2">
      <c r="A4199" s="86">
        <v>3713700</v>
      </c>
      <c r="B4199" s="87" t="s">
        <v>4351</v>
      </c>
      <c r="C4199" s="87" t="s">
        <v>151</v>
      </c>
      <c r="D4199" s="88">
        <v>331225.87</v>
      </c>
    </row>
    <row r="4200" spans="1:4" x14ac:dyDescent="0.2">
      <c r="A4200" s="86">
        <v>3713701</v>
      </c>
      <c r="B4200" s="87" t="s">
        <v>4352</v>
      </c>
      <c r="C4200" s="87" t="s">
        <v>151</v>
      </c>
      <c r="D4200" s="88">
        <v>345497.75</v>
      </c>
    </row>
    <row r="4201" spans="1:4" x14ac:dyDescent="0.2">
      <c r="A4201" s="86">
        <v>3713702</v>
      </c>
      <c r="B4201" s="87" t="s">
        <v>4353</v>
      </c>
      <c r="C4201" s="87" t="s">
        <v>151</v>
      </c>
      <c r="D4201" s="88">
        <v>364533.14</v>
      </c>
    </row>
    <row r="4202" spans="1:4" x14ac:dyDescent="0.2">
      <c r="A4202" s="86">
        <v>3713693</v>
      </c>
      <c r="B4202" s="87" t="s">
        <v>4354</v>
      </c>
      <c r="C4202" s="87" t="s">
        <v>151</v>
      </c>
      <c r="D4202" s="88">
        <v>274282.21999999997</v>
      </c>
    </row>
    <row r="4203" spans="1:4" x14ac:dyDescent="0.2">
      <c r="A4203" s="86">
        <v>3713694</v>
      </c>
      <c r="B4203" s="87" t="s">
        <v>4355</v>
      </c>
      <c r="C4203" s="87" t="s">
        <v>151</v>
      </c>
      <c r="D4203" s="88">
        <v>288046.34999999998</v>
      </c>
    </row>
    <row r="4204" spans="1:4" x14ac:dyDescent="0.2">
      <c r="A4204" s="86">
        <v>3713695</v>
      </c>
      <c r="B4204" s="87" t="s">
        <v>4356</v>
      </c>
      <c r="C4204" s="87" t="s">
        <v>151</v>
      </c>
      <c r="D4204" s="88">
        <v>305769.40999999997</v>
      </c>
    </row>
    <row r="4205" spans="1:4" x14ac:dyDescent="0.2">
      <c r="A4205" s="86">
        <v>3713696</v>
      </c>
      <c r="B4205" s="87" t="s">
        <v>4357</v>
      </c>
      <c r="C4205" s="87" t="s">
        <v>151</v>
      </c>
      <c r="D4205" s="88">
        <v>319307.95</v>
      </c>
    </row>
    <row r="4206" spans="1:4" x14ac:dyDescent="0.2">
      <c r="A4206" s="86">
        <v>3713697</v>
      </c>
      <c r="B4206" s="87" t="s">
        <v>4358</v>
      </c>
      <c r="C4206" s="87" t="s">
        <v>151</v>
      </c>
      <c r="D4206" s="88">
        <v>305030.48</v>
      </c>
    </row>
    <row r="4207" spans="1:4" x14ac:dyDescent="0.2">
      <c r="A4207" s="86">
        <v>3713692</v>
      </c>
      <c r="B4207" s="87" t="s">
        <v>4359</v>
      </c>
      <c r="C4207" s="87" t="s">
        <v>151</v>
      </c>
      <c r="D4207" s="88">
        <v>235149.4</v>
      </c>
    </row>
    <row r="4208" spans="1:4" x14ac:dyDescent="0.2">
      <c r="A4208" s="86">
        <v>3713691</v>
      </c>
      <c r="B4208" s="87" t="s">
        <v>4360</v>
      </c>
      <c r="C4208" s="87" t="s">
        <v>151</v>
      </c>
      <c r="D4208" s="88">
        <v>209315.38</v>
      </c>
    </row>
    <row r="4209" spans="1:4" x14ac:dyDescent="0.2">
      <c r="A4209" s="86">
        <v>3713873</v>
      </c>
      <c r="B4209" s="87" t="s">
        <v>4361</v>
      </c>
      <c r="C4209" s="87" t="s">
        <v>151</v>
      </c>
      <c r="D4209" s="88">
        <v>6854.29</v>
      </c>
    </row>
    <row r="4210" spans="1:4" x14ac:dyDescent="0.2">
      <c r="A4210" s="86">
        <v>3713705</v>
      </c>
      <c r="B4210" s="87" t="s">
        <v>4362</v>
      </c>
      <c r="C4210" s="87" t="s">
        <v>146</v>
      </c>
      <c r="D4210" s="88">
        <v>22.22</v>
      </c>
    </row>
    <row r="4211" spans="1:4" x14ac:dyDescent="0.2">
      <c r="A4211" s="86">
        <v>3713902</v>
      </c>
      <c r="B4211" s="87" t="s">
        <v>4363</v>
      </c>
      <c r="C4211" s="87" t="s">
        <v>151</v>
      </c>
      <c r="D4211" s="88">
        <v>45808.34</v>
      </c>
    </row>
    <row r="4212" spans="1:4" x14ac:dyDescent="0.2">
      <c r="A4212" s="86">
        <v>3713903</v>
      </c>
      <c r="B4212" s="87" t="s">
        <v>4364</v>
      </c>
      <c r="C4212" s="87" t="s">
        <v>151</v>
      </c>
      <c r="D4212" s="88">
        <v>62164.26</v>
      </c>
    </row>
    <row r="4213" spans="1:4" x14ac:dyDescent="0.2">
      <c r="A4213" s="86">
        <v>3713689</v>
      </c>
      <c r="B4213" s="87" t="s">
        <v>4365</v>
      </c>
      <c r="C4213" s="87" t="s">
        <v>151</v>
      </c>
      <c r="D4213" s="88">
        <v>394.04</v>
      </c>
    </row>
    <row r="4214" spans="1:4" x14ac:dyDescent="0.2">
      <c r="A4214" s="86">
        <v>3713690</v>
      </c>
      <c r="B4214" s="87" t="s">
        <v>4366</v>
      </c>
      <c r="C4214" s="87" t="s">
        <v>151</v>
      </c>
      <c r="D4214" s="88">
        <v>495.59</v>
      </c>
    </row>
    <row r="4215" spans="1:4" x14ac:dyDescent="0.2">
      <c r="A4215" s="86">
        <v>3713897</v>
      </c>
      <c r="B4215" s="87" t="s">
        <v>4367</v>
      </c>
      <c r="C4215" s="87" t="s">
        <v>146</v>
      </c>
      <c r="D4215" s="88">
        <v>273.95</v>
      </c>
    </row>
    <row r="4216" spans="1:4" x14ac:dyDescent="0.2">
      <c r="A4216" s="86">
        <v>3713893</v>
      </c>
      <c r="B4216" s="87" t="s">
        <v>4368</v>
      </c>
      <c r="C4216" s="87" t="s">
        <v>146</v>
      </c>
      <c r="D4216" s="88">
        <v>277.92</v>
      </c>
    </row>
    <row r="4217" spans="1:4" x14ac:dyDescent="0.2">
      <c r="A4217" s="86">
        <v>3713898</v>
      </c>
      <c r="B4217" s="87" t="s">
        <v>4369</v>
      </c>
      <c r="C4217" s="87" t="s">
        <v>146</v>
      </c>
      <c r="D4217" s="88">
        <v>289.32</v>
      </c>
    </row>
    <row r="4218" spans="1:4" x14ac:dyDescent="0.2">
      <c r="A4218" s="86">
        <v>3713894</v>
      </c>
      <c r="B4218" s="87" t="s">
        <v>4370</v>
      </c>
      <c r="C4218" s="87" t="s">
        <v>146</v>
      </c>
      <c r="D4218" s="88">
        <v>291</v>
      </c>
    </row>
    <row r="4219" spans="1:4" x14ac:dyDescent="0.2">
      <c r="A4219" s="86">
        <v>3713895</v>
      </c>
      <c r="B4219" s="87" t="s">
        <v>4371</v>
      </c>
      <c r="C4219" s="87" t="s">
        <v>146</v>
      </c>
      <c r="D4219" s="88">
        <v>253.69</v>
      </c>
    </row>
    <row r="4220" spans="1:4" x14ac:dyDescent="0.2">
      <c r="A4220" s="86">
        <v>3713891</v>
      </c>
      <c r="B4220" s="87" t="s">
        <v>4372</v>
      </c>
      <c r="C4220" s="87" t="s">
        <v>146</v>
      </c>
      <c r="D4220" s="88">
        <v>252.54</v>
      </c>
    </row>
    <row r="4221" spans="1:4" x14ac:dyDescent="0.2">
      <c r="A4221" s="86">
        <v>3713896</v>
      </c>
      <c r="B4221" s="87" t="s">
        <v>4373</v>
      </c>
      <c r="C4221" s="87" t="s">
        <v>146</v>
      </c>
      <c r="D4221" s="88">
        <v>263.13</v>
      </c>
    </row>
    <row r="4222" spans="1:4" x14ac:dyDescent="0.2">
      <c r="A4222" s="86">
        <v>3713892</v>
      </c>
      <c r="B4222" s="87" t="s">
        <v>4374</v>
      </c>
      <c r="C4222" s="87" t="s">
        <v>146</v>
      </c>
      <c r="D4222" s="88">
        <v>258.39999999999998</v>
      </c>
    </row>
    <row r="4223" spans="1:4" x14ac:dyDescent="0.2">
      <c r="A4223" s="86">
        <v>3806412</v>
      </c>
      <c r="B4223" s="87" t="s">
        <v>4375</v>
      </c>
      <c r="C4223" s="87" t="s">
        <v>151</v>
      </c>
      <c r="D4223" s="88">
        <v>60.09</v>
      </c>
    </row>
    <row r="4224" spans="1:4" x14ac:dyDescent="0.2">
      <c r="A4224" s="86">
        <v>3806413</v>
      </c>
      <c r="B4224" s="87" t="s">
        <v>4376</v>
      </c>
      <c r="C4224" s="87" t="s">
        <v>1585</v>
      </c>
      <c r="D4224" s="88">
        <v>21.63</v>
      </c>
    </row>
    <row r="4225" spans="1:4" x14ac:dyDescent="0.2">
      <c r="A4225" s="86">
        <v>3807863</v>
      </c>
      <c r="B4225" s="87" t="s">
        <v>4377</v>
      </c>
      <c r="C4225" s="87" t="s">
        <v>151</v>
      </c>
      <c r="D4225" s="88">
        <v>10.61</v>
      </c>
    </row>
    <row r="4226" spans="1:4" x14ac:dyDescent="0.2">
      <c r="A4226" s="86">
        <v>3807864</v>
      </c>
      <c r="B4226" s="87" t="s">
        <v>4378</v>
      </c>
      <c r="C4226" s="87" t="s">
        <v>151</v>
      </c>
      <c r="D4226" s="88">
        <v>13.57</v>
      </c>
    </row>
    <row r="4227" spans="1:4" x14ac:dyDescent="0.2">
      <c r="A4227" s="86">
        <v>3807865</v>
      </c>
      <c r="B4227" s="87" t="s">
        <v>4379</v>
      </c>
      <c r="C4227" s="87" t="s">
        <v>151</v>
      </c>
      <c r="D4227" s="88">
        <v>20.309999999999999</v>
      </c>
    </row>
    <row r="4228" spans="1:4" x14ac:dyDescent="0.2">
      <c r="A4228" s="86">
        <v>3807861</v>
      </c>
      <c r="B4228" s="87" t="s">
        <v>4380</v>
      </c>
      <c r="C4228" s="87" t="s">
        <v>151</v>
      </c>
      <c r="D4228" s="88">
        <v>3.03</v>
      </c>
    </row>
    <row r="4229" spans="1:4" x14ac:dyDescent="0.2">
      <c r="A4229" s="86">
        <v>3807862</v>
      </c>
      <c r="B4229" s="87" t="s">
        <v>4381</v>
      </c>
      <c r="C4229" s="87" t="s">
        <v>151</v>
      </c>
      <c r="D4229" s="88">
        <v>4.45</v>
      </c>
    </row>
    <row r="4230" spans="1:4" x14ac:dyDescent="0.2">
      <c r="A4230" s="86">
        <v>3807752</v>
      </c>
      <c r="B4230" s="87" t="s">
        <v>4382</v>
      </c>
      <c r="C4230" s="87" t="s">
        <v>146</v>
      </c>
      <c r="D4230" s="88">
        <v>8.59</v>
      </c>
    </row>
    <row r="4231" spans="1:4" x14ac:dyDescent="0.2">
      <c r="A4231" s="86">
        <v>3807753</v>
      </c>
      <c r="B4231" s="87" t="s">
        <v>4383</v>
      </c>
      <c r="C4231" s="87" t="s">
        <v>146</v>
      </c>
      <c r="D4231" s="88">
        <v>12.35</v>
      </c>
    </row>
    <row r="4232" spans="1:4" x14ac:dyDescent="0.2">
      <c r="A4232" s="86">
        <v>3807750</v>
      </c>
      <c r="B4232" s="87" t="s">
        <v>4384</v>
      </c>
      <c r="C4232" s="87" t="s">
        <v>146</v>
      </c>
      <c r="D4232" s="88">
        <v>5.03</v>
      </c>
    </row>
    <row r="4233" spans="1:4" x14ac:dyDescent="0.2">
      <c r="A4233" s="86">
        <v>3807751</v>
      </c>
      <c r="B4233" s="87" t="s">
        <v>4385</v>
      </c>
      <c r="C4233" s="87" t="s">
        <v>146</v>
      </c>
      <c r="D4233" s="88">
        <v>6.59</v>
      </c>
    </row>
    <row r="4234" spans="1:4" x14ac:dyDescent="0.2">
      <c r="A4234" s="86">
        <v>3806415</v>
      </c>
      <c r="B4234" s="87" t="s">
        <v>4386</v>
      </c>
      <c r="C4234" s="87" t="s">
        <v>346</v>
      </c>
      <c r="D4234" s="88">
        <v>623.78</v>
      </c>
    </row>
    <row r="4235" spans="1:4" x14ac:dyDescent="0.2">
      <c r="A4235" s="86">
        <v>3806416</v>
      </c>
      <c r="B4235" s="87" t="s">
        <v>4387</v>
      </c>
      <c r="C4235" s="87" t="s">
        <v>151</v>
      </c>
      <c r="D4235" s="88">
        <v>75.69</v>
      </c>
    </row>
    <row r="4236" spans="1:4" x14ac:dyDescent="0.2">
      <c r="A4236" s="86">
        <v>3806419</v>
      </c>
      <c r="B4236" s="87" t="s">
        <v>4388</v>
      </c>
      <c r="C4236" s="87" t="s">
        <v>151</v>
      </c>
      <c r="D4236" s="88">
        <v>101.59</v>
      </c>
    </row>
    <row r="4237" spans="1:4" x14ac:dyDescent="0.2">
      <c r="A4237" s="86">
        <v>3806417</v>
      </c>
      <c r="B4237" s="87" t="s">
        <v>4389</v>
      </c>
      <c r="C4237" s="87" t="s">
        <v>151</v>
      </c>
      <c r="D4237" s="88">
        <v>84.8</v>
      </c>
    </row>
    <row r="4238" spans="1:4" x14ac:dyDescent="0.2">
      <c r="A4238" s="86">
        <v>3806418</v>
      </c>
      <c r="B4238" s="87" t="s">
        <v>4390</v>
      </c>
      <c r="C4238" s="87" t="s">
        <v>151</v>
      </c>
      <c r="D4238" s="88">
        <v>100.51</v>
      </c>
    </row>
    <row r="4239" spans="1:4" x14ac:dyDescent="0.2">
      <c r="A4239" s="86">
        <v>3808207</v>
      </c>
      <c r="B4239" s="87" t="s">
        <v>4391</v>
      </c>
      <c r="C4239" s="87" t="s">
        <v>146</v>
      </c>
      <c r="D4239" s="88">
        <v>172.95</v>
      </c>
    </row>
    <row r="4240" spans="1:4" x14ac:dyDescent="0.2">
      <c r="A4240" s="86">
        <v>3806400</v>
      </c>
      <c r="B4240" s="87" t="s">
        <v>4392</v>
      </c>
      <c r="C4240" s="87" t="s">
        <v>151</v>
      </c>
      <c r="D4240" s="88">
        <v>159770.81</v>
      </c>
    </row>
    <row r="4241" spans="1:4" x14ac:dyDescent="0.2">
      <c r="A4241" s="86">
        <v>3806399</v>
      </c>
      <c r="B4241" s="87" t="s">
        <v>4393</v>
      </c>
      <c r="C4241" s="87" t="s">
        <v>151</v>
      </c>
      <c r="D4241" s="88">
        <v>226740.37</v>
      </c>
    </row>
    <row r="4242" spans="1:4" x14ac:dyDescent="0.2">
      <c r="A4242" s="86">
        <v>3806387</v>
      </c>
      <c r="B4242" s="87" t="s">
        <v>4394</v>
      </c>
      <c r="C4242" s="87" t="s">
        <v>151</v>
      </c>
      <c r="D4242" s="88">
        <v>284096</v>
      </c>
    </row>
    <row r="4243" spans="1:4" x14ac:dyDescent="0.2">
      <c r="A4243" s="86">
        <v>3806397</v>
      </c>
      <c r="B4243" s="87" t="s">
        <v>4395</v>
      </c>
      <c r="C4243" s="87" t="s">
        <v>151</v>
      </c>
      <c r="D4243" s="88">
        <v>379788.95</v>
      </c>
    </row>
    <row r="4244" spans="1:4" x14ac:dyDescent="0.2">
      <c r="A4244" s="86">
        <v>3806396</v>
      </c>
      <c r="B4244" s="87" t="s">
        <v>4396</v>
      </c>
      <c r="C4244" s="87" t="s">
        <v>151</v>
      </c>
      <c r="D4244" s="88">
        <v>437289.36</v>
      </c>
    </row>
    <row r="4245" spans="1:4" x14ac:dyDescent="0.2">
      <c r="A4245" s="86">
        <v>3816118</v>
      </c>
      <c r="B4245" s="87" t="s">
        <v>4397</v>
      </c>
      <c r="C4245" s="87" t="s">
        <v>146</v>
      </c>
      <c r="D4245" s="88">
        <v>92.24</v>
      </c>
    </row>
    <row r="4246" spans="1:4" x14ac:dyDescent="0.2">
      <c r="A4246" s="86">
        <v>3816117</v>
      </c>
      <c r="B4246" s="87" t="s">
        <v>4398</v>
      </c>
      <c r="C4246" s="87" t="s">
        <v>146</v>
      </c>
      <c r="D4246" s="88">
        <v>85.24</v>
      </c>
    </row>
    <row r="4247" spans="1:4" x14ac:dyDescent="0.2">
      <c r="A4247" s="86">
        <v>3806386</v>
      </c>
      <c r="B4247" s="87" t="s">
        <v>4399</v>
      </c>
      <c r="C4247" s="87" t="s">
        <v>146</v>
      </c>
      <c r="D4247" s="88">
        <v>680.18</v>
      </c>
    </row>
    <row r="4248" spans="1:4" x14ac:dyDescent="0.2">
      <c r="A4248" s="86">
        <v>3816196</v>
      </c>
      <c r="B4248" s="87" t="s">
        <v>4400</v>
      </c>
      <c r="C4248" s="87" t="s">
        <v>346</v>
      </c>
      <c r="D4248" s="88">
        <v>1066.18</v>
      </c>
    </row>
    <row r="4249" spans="1:4" x14ac:dyDescent="0.2">
      <c r="A4249" s="86">
        <v>3806426</v>
      </c>
      <c r="B4249" s="87" t="s">
        <v>4401</v>
      </c>
      <c r="C4249" s="87" t="s">
        <v>4402</v>
      </c>
      <c r="D4249" s="88">
        <v>61.3</v>
      </c>
    </row>
    <row r="4250" spans="1:4" x14ac:dyDescent="0.2">
      <c r="A4250" s="86">
        <v>3806401</v>
      </c>
      <c r="B4250" s="87" t="s">
        <v>4403</v>
      </c>
      <c r="C4250" s="87" t="s">
        <v>151</v>
      </c>
      <c r="D4250" s="88">
        <v>14158.86</v>
      </c>
    </row>
    <row r="4251" spans="1:4" x14ac:dyDescent="0.2">
      <c r="A4251" s="86">
        <v>3806423</v>
      </c>
      <c r="B4251" s="87" t="s">
        <v>4404</v>
      </c>
      <c r="C4251" s="87" t="s">
        <v>151</v>
      </c>
      <c r="D4251" s="88">
        <v>10013.84</v>
      </c>
    </row>
    <row r="4252" spans="1:4" x14ac:dyDescent="0.2">
      <c r="A4252" s="86">
        <v>3806421</v>
      </c>
      <c r="B4252" s="87" t="s">
        <v>4405</v>
      </c>
      <c r="C4252" s="87" t="s">
        <v>151</v>
      </c>
      <c r="D4252" s="88">
        <v>4709.33</v>
      </c>
    </row>
    <row r="4253" spans="1:4" x14ac:dyDescent="0.2">
      <c r="A4253" s="86">
        <v>3806422</v>
      </c>
      <c r="B4253" s="87" t="s">
        <v>4406</v>
      </c>
      <c r="C4253" s="87" t="s">
        <v>151</v>
      </c>
      <c r="D4253" s="88">
        <v>9012.48</v>
      </c>
    </row>
    <row r="4254" spans="1:4" x14ac:dyDescent="0.2">
      <c r="A4254" s="86">
        <v>3806425</v>
      </c>
      <c r="B4254" s="87" t="s">
        <v>4407</v>
      </c>
      <c r="C4254" s="87" t="s">
        <v>151</v>
      </c>
      <c r="D4254" s="88">
        <v>3363.95</v>
      </c>
    </row>
    <row r="4255" spans="1:4" x14ac:dyDescent="0.2">
      <c r="A4255" s="86">
        <v>3806424</v>
      </c>
      <c r="B4255" s="87" t="s">
        <v>4408</v>
      </c>
      <c r="C4255" s="87" t="s">
        <v>151</v>
      </c>
      <c r="D4255" s="88">
        <v>5445.08</v>
      </c>
    </row>
    <row r="4256" spans="1:4" x14ac:dyDescent="0.2">
      <c r="A4256" s="86">
        <v>3806420</v>
      </c>
      <c r="B4256" s="87" t="s">
        <v>4409</v>
      </c>
      <c r="C4256" s="87" t="s">
        <v>151</v>
      </c>
      <c r="D4256" s="88">
        <v>4120.68</v>
      </c>
    </row>
    <row r="4257" spans="1:4" x14ac:dyDescent="0.2">
      <c r="A4257" s="86">
        <v>3806405</v>
      </c>
      <c r="B4257" s="87" t="s">
        <v>4410</v>
      </c>
      <c r="C4257" s="87" t="s">
        <v>151</v>
      </c>
      <c r="D4257" s="88">
        <v>134.15</v>
      </c>
    </row>
    <row r="4258" spans="1:4" x14ac:dyDescent="0.2">
      <c r="A4258" s="86">
        <v>3806404</v>
      </c>
      <c r="B4258" s="87" t="s">
        <v>4411</v>
      </c>
      <c r="C4258" s="87" t="s">
        <v>346</v>
      </c>
      <c r="D4258" s="88">
        <v>122.69</v>
      </c>
    </row>
    <row r="4259" spans="1:4" x14ac:dyDescent="0.2">
      <c r="A4259" s="86">
        <v>3806406</v>
      </c>
      <c r="B4259" s="87" t="s">
        <v>4412</v>
      </c>
      <c r="C4259" s="87" t="s">
        <v>146</v>
      </c>
      <c r="D4259" s="88">
        <v>5.76</v>
      </c>
    </row>
    <row r="4260" spans="1:4" x14ac:dyDescent="0.2">
      <c r="A4260" s="86">
        <v>3806403</v>
      </c>
      <c r="B4260" s="87" t="s">
        <v>4413</v>
      </c>
      <c r="C4260" s="87" t="s">
        <v>1585</v>
      </c>
      <c r="D4260" s="88">
        <v>8.0399999999999991</v>
      </c>
    </row>
    <row r="4261" spans="1:4" x14ac:dyDescent="0.2">
      <c r="A4261" s="86">
        <v>3806402</v>
      </c>
      <c r="B4261" s="87" t="s">
        <v>4414</v>
      </c>
      <c r="C4261" s="87" t="s">
        <v>1585</v>
      </c>
      <c r="D4261" s="88">
        <v>2.2999999999999998</v>
      </c>
    </row>
    <row r="4262" spans="1:4" x14ac:dyDescent="0.2">
      <c r="A4262" s="86">
        <v>3806407</v>
      </c>
      <c r="B4262" s="87" t="s">
        <v>4415</v>
      </c>
      <c r="C4262" s="87" t="s">
        <v>146</v>
      </c>
      <c r="D4262" s="88">
        <v>181.87</v>
      </c>
    </row>
    <row r="4263" spans="1:4" x14ac:dyDescent="0.2">
      <c r="A4263" s="86">
        <v>3808043</v>
      </c>
      <c r="B4263" s="87" t="s">
        <v>4416</v>
      </c>
      <c r="C4263" s="87" t="s">
        <v>1585</v>
      </c>
      <c r="D4263" s="88">
        <v>4.29</v>
      </c>
    </row>
    <row r="4264" spans="1:4" x14ac:dyDescent="0.2">
      <c r="A4264" s="86">
        <v>3806431</v>
      </c>
      <c r="B4264" s="87" t="s">
        <v>4417</v>
      </c>
      <c r="C4264" s="87" t="s">
        <v>151</v>
      </c>
      <c r="D4264" s="88">
        <v>5779</v>
      </c>
    </row>
    <row r="4265" spans="1:4" x14ac:dyDescent="0.2">
      <c r="A4265" s="86">
        <v>3806432</v>
      </c>
      <c r="B4265" s="87" t="s">
        <v>4418</v>
      </c>
      <c r="C4265" s="87" t="s">
        <v>151</v>
      </c>
      <c r="D4265" s="88">
        <v>3031.31</v>
      </c>
    </row>
    <row r="4266" spans="1:4" x14ac:dyDescent="0.2">
      <c r="A4266" s="86">
        <v>3806429</v>
      </c>
      <c r="B4266" s="87" t="s">
        <v>4419</v>
      </c>
      <c r="C4266" s="87" t="s">
        <v>346</v>
      </c>
      <c r="D4266" s="88">
        <v>16.98</v>
      </c>
    </row>
    <row r="4267" spans="1:4" x14ac:dyDescent="0.2">
      <c r="A4267" s="86">
        <v>3806430</v>
      </c>
      <c r="B4267" s="87" t="s">
        <v>4420</v>
      </c>
      <c r="C4267" s="87" t="s">
        <v>346</v>
      </c>
      <c r="D4267" s="88">
        <v>10.58</v>
      </c>
    </row>
    <row r="4268" spans="1:4" x14ac:dyDescent="0.2">
      <c r="A4268" s="86">
        <v>3806428</v>
      </c>
      <c r="B4268" s="87" t="s">
        <v>4421</v>
      </c>
      <c r="C4268" s="87" t="s">
        <v>346</v>
      </c>
      <c r="D4268" s="88">
        <v>38.26</v>
      </c>
    </row>
    <row r="4269" spans="1:4" x14ac:dyDescent="0.2">
      <c r="A4269" s="86">
        <v>3816198</v>
      </c>
      <c r="B4269" s="87" t="s">
        <v>4422</v>
      </c>
      <c r="C4269" s="87" t="s">
        <v>346</v>
      </c>
      <c r="D4269" s="88">
        <v>62.9</v>
      </c>
    </row>
    <row r="4270" spans="1:4" x14ac:dyDescent="0.2">
      <c r="A4270" s="86">
        <v>3816197</v>
      </c>
      <c r="B4270" s="87" t="s">
        <v>4423</v>
      </c>
      <c r="C4270" s="87" t="s">
        <v>346</v>
      </c>
      <c r="D4270" s="88">
        <v>57.09</v>
      </c>
    </row>
    <row r="4271" spans="1:4" x14ac:dyDescent="0.2">
      <c r="A4271" s="86">
        <v>3806410</v>
      </c>
      <c r="B4271" s="87" t="s">
        <v>4424</v>
      </c>
      <c r="C4271" s="87" t="s">
        <v>1585</v>
      </c>
      <c r="D4271" s="88">
        <v>58.56</v>
      </c>
    </row>
    <row r="4272" spans="1:4" x14ac:dyDescent="0.2">
      <c r="A4272" s="86">
        <v>3806411</v>
      </c>
      <c r="B4272" s="87" t="s">
        <v>4425</v>
      </c>
      <c r="C4272" s="87" t="s">
        <v>3251</v>
      </c>
      <c r="D4272" s="88">
        <v>642.35</v>
      </c>
    </row>
    <row r="4273" spans="1:4" x14ac:dyDescent="0.2">
      <c r="A4273" s="86">
        <v>3815644</v>
      </c>
      <c r="B4273" s="87" t="s">
        <v>4426</v>
      </c>
      <c r="C4273" s="87" t="s">
        <v>151</v>
      </c>
      <c r="D4273" s="88">
        <v>100.56</v>
      </c>
    </row>
    <row r="4274" spans="1:4" x14ac:dyDescent="0.2">
      <c r="A4274" s="86">
        <v>3815643</v>
      </c>
      <c r="B4274" s="87" t="s">
        <v>4427</v>
      </c>
      <c r="C4274" s="87" t="s">
        <v>151</v>
      </c>
      <c r="D4274" s="88">
        <v>90.93</v>
      </c>
    </row>
    <row r="4275" spans="1:4" x14ac:dyDescent="0.2">
      <c r="A4275" s="86">
        <v>3815706</v>
      </c>
      <c r="B4275" s="87" t="s">
        <v>4428</v>
      </c>
      <c r="C4275" s="87" t="s">
        <v>146</v>
      </c>
      <c r="D4275" s="88">
        <v>125.56</v>
      </c>
    </row>
    <row r="4276" spans="1:4" x14ac:dyDescent="0.2">
      <c r="A4276" s="86">
        <v>3815597</v>
      </c>
      <c r="B4276" s="87" t="s">
        <v>4429</v>
      </c>
      <c r="C4276" s="87" t="s">
        <v>146</v>
      </c>
      <c r="D4276" s="88">
        <v>118.56</v>
      </c>
    </row>
    <row r="4277" spans="1:4" x14ac:dyDescent="0.2">
      <c r="A4277" s="86">
        <v>3815600</v>
      </c>
      <c r="B4277" s="87" t="s">
        <v>4430</v>
      </c>
      <c r="C4277" s="87" t="s">
        <v>1585</v>
      </c>
      <c r="D4277" s="88">
        <v>65.5</v>
      </c>
    </row>
    <row r="4278" spans="1:4" x14ac:dyDescent="0.2">
      <c r="A4278" s="86">
        <v>3815601</v>
      </c>
      <c r="B4278" s="87" t="s">
        <v>4431</v>
      </c>
      <c r="C4278" s="87" t="s">
        <v>1585</v>
      </c>
      <c r="D4278" s="88">
        <v>60.36</v>
      </c>
    </row>
    <row r="4279" spans="1:4" x14ac:dyDescent="0.2">
      <c r="A4279" s="86">
        <v>3815599</v>
      </c>
      <c r="B4279" s="87" t="s">
        <v>4432</v>
      </c>
      <c r="C4279" s="87" t="s">
        <v>1585</v>
      </c>
      <c r="D4279" s="88">
        <v>26.02</v>
      </c>
    </row>
    <row r="4280" spans="1:4" x14ac:dyDescent="0.2">
      <c r="A4280" s="86">
        <v>3806414</v>
      </c>
      <c r="B4280" s="87" t="s">
        <v>4433</v>
      </c>
      <c r="C4280" s="87" t="s">
        <v>346</v>
      </c>
      <c r="D4280" s="88">
        <v>574.61</v>
      </c>
    </row>
    <row r="4281" spans="1:4" x14ac:dyDescent="0.2">
      <c r="A4281" s="86">
        <v>3806409</v>
      </c>
      <c r="B4281" s="87" t="s">
        <v>4434</v>
      </c>
      <c r="C4281" s="87" t="s">
        <v>146</v>
      </c>
      <c r="D4281" s="88">
        <v>58.89</v>
      </c>
    </row>
    <row r="4282" spans="1:4" x14ac:dyDescent="0.2">
      <c r="A4282" s="86">
        <v>3815602</v>
      </c>
      <c r="B4282" s="87" t="s">
        <v>4435</v>
      </c>
      <c r="C4282" s="87" t="s">
        <v>146</v>
      </c>
      <c r="D4282" s="88">
        <v>29.78</v>
      </c>
    </row>
    <row r="4283" spans="1:4" x14ac:dyDescent="0.2">
      <c r="A4283" s="86">
        <v>4011444</v>
      </c>
      <c r="B4283" s="87" t="s">
        <v>4436</v>
      </c>
      <c r="C4283" s="87" t="s">
        <v>4402</v>
      </c>
      <c r="D4283" s="88">
        <v>184.02</v>
      </c>
    </row>
    <row r="4284" spans="1:4" x14ac:dyDescent="0.2">
      <c r="A4284" s="86">
        <v>4011443</v>
      </c>
      <c r="B4284" s="87" t="s">
        <v>4437</v>
      </c>
      <c r="C4284" s="87" t="s">
        <v>4402</v>
      </c>
      <c r="D4284" s="88">
        <v>116.58</v>
      </c>
    </row>
    <row r="4285" spans="1:4" x14ac:dyDescent="0.2">
      <c r="A4285" s="86">
        <v>4011446</v>
      </c>
      <c r="B4285" s="87" t="s">
        <v>4438</v>
      </c>
      <c r="C4285" s="87" t="s">
        <v>4402</v>
      </c>
      <c r="D4285" s="88">
        <v>176.52</v>
      </c>
    </row>
    <row r="4286" spans="1:4" x14ac:dyDescent="0.2">
      <c r="A4286" s="86">
        <v>4011445</v>
      </c>
      <c r="B4286" s="87" t="s">
        <v>4439</v>
      </c>
      <c r="C4286" s="87" t="s">
        <v>4402</v>
      </c>
      <c r="D4286" s="88">
        <v>107.6</v>
      </c>
    </row>
    <row r="4287" spans="1:4" x14ac:dyDescent="0.2">
      <c r="A4287" s="86">
        <v>4011448</v>
      </c>
      <c r="B4287" s="87" t="s">
        <v>4440</v>
      </c>
      <c r="C4287" s="87" t="s">
        <v>4402</v>
      </c>
      <c r="D4287" s="88">
        <v>179.1</v>
      </c>
    </row>
    <row r="4288" spans="1:4" x14ac:dyDescent="0.2">
      <c r="A4288" s="86">
        <v>4011447</v>
      </c>
      <c r="B4288" s="87" t="s">
        <v>4441</v>
      </c>
      <c r="C4288" s="87" t="s">
        <v>4402</v>
      </c>
      <c r="D4288" s="88">
        <v>108.25</v>
      </c>
    </row>
    <row r="4289" spans="1:4" x14ac:dyDescent="0.2">
      <c r="A4289" s="86">
        <v>4011450</v>
      </c>
      <c r="B4289" s="87" t="s">
        <v>4442</v>
      </c>
      <c r="C4289" s="87" t="s">
        <v>4402</v>
      </c>
      <c r="D4289" s="88">
        <v>183.2</v>
      </c>
    </row>
    <row r="4290" spans="1:4" x14ac:dyDescent="0.2">
      <c r="A4290" s="86">
        <v>4011449</v>
      </c>
      <c r="B4290" s="87" t="s">
        <v>4443</v>
      </c>
      <c r="C4290" s="87" t="s">
        <v>4402</v>
      </c>
      <c r="D4290" s="88">
        <v>113.61</v>
      </c>
    </row>
    <row r="4291" spans="1:4" x14ac:dyDescent="0.2">
      <c r="A4291" s="86">
        <v>4011452</v>
      </c>
      <c r="B4291" s="87" t="s">
        <v>4444</v>
      </c>
      <c r="C4291" s="87" t="s">
        <v>4402</v>
      </c>
      <c r="D4291" s="88">
        <v>185.87</v>
      </c>
    </row>
    <row r="4292" spans="1:4" x14ac:dyDescent="0.2">
      <c r="A4292" s="86">
        <v>4011451</v>
      </c>
      <c r="B4292" s="87" t="s">
        <v>4445</v>
      </c>
      <c r="C4292" s="87" t="s">
        <v>4402</v>
      </c>
      <c r="D4292" s="88">
        <v>117.16</v>
      </c>
    </row>
    <row r="4293" spans="1:4" x14ac:dyDescent="0.2">
      <c r="A4293" s="86">
        <v>4011219</v>
      </c>
      <c r="B4293" s="87" t="s">
        <v>4446</v>
      </c>
      <c r="C4293" s="87" t="s">
        <v>346</v>
      </c>
      <c r="D4293" s="88">
        <v>11.78</v>
      </c>
    </row>
    <row r="4294" spans="1:4" x14ac:dyDescent="0.2">
      <c r="A4294" s="86">
        <v>4011291</v>
      </c>
      <c r="B4294" s="87" t="s">
        <v>4447</v>
      </c>
      <c r="C4294" s="87" t="s">
        <v>346</v>
      </c>
      <c r="D4294" s="88">
        <v>59.62</v>
      </c>
    </row>
    <row r="4295" spans="1:4" x14ac:dyDescent="0.2">
      <c r="A4295" s="86">
        <v>4011287</v>
      </c>
      <c r="B4295" s="87" t="s">
        <v>4448</v>
      </c>
      <c r="C4295" s="87" t="s">
        <v>346</v>
      </c>
      <c r="D4295" s="88">
        <v>56.01</v>
      </c>
    </row>
    <row r="4296" spans="1:4" x14ac:dyDescent="0.2">
      <c r="A4296" s="86">
        <v>4011305</v>
      </c>
      <c r="B4296" s="87" t="s">
        <v>4449</v>
      </c>
      <c r="C4296" s="87" t="s">
        <v>346</v>
      </c>
      <c r="D4296" s="88">
        <v>71.37</v>
      </c>
    </row>
    <row r="4297" spans="1:4" x14ac:dyDescent="0.2">
      <c r="A4297" s="86">
        <v>4011313</v>
      </c>
      <c r="B4297" s="87" t="s">
        <v>4450</v>
      </c>
      <c r="C4297" s="87" t="s">
        <v>346</v>
      </c>
      <c r="D4297" s="88">
        <v>105.36</v>
      </c>
    </row>
    <row r="4298" spans="1:4" x14ac:dyDescent="0.2">
      <c r="A4298" s="86">
        <v>4011297</v>
      </c>
      <c r="B4298" s="87" t="s">
        <v>4451</v>
      </c>
      <c r="C4298" s="87" t="s">
        <v>346</v>
      </c>
      <c r="D4298" s="88">
        <v>112.97</v>
      </c>
    </row>
    <row r="4299" spans="1:4" x14ac:dyDescent="0.2">
      <c r="A4299" s="86">
        <v>4011221</v>
      </c>
      <c r="B4299" s="87" t="s">
        <v>4452</v>
      </c>
      <c r="C4299" s="87" t="s">
        <v>346</v>
      </c>
      <c r="D4299" s="88">
        <v>12.57</v>
      </c>
    </row>
    <row r="4300" spans="1:4" x14ac:dyDescent="0.2">
      <c r="A4300" s="86">
        <v>4011226</v>
      </c>
      <c r="B4300" s="87" t="s">
        <v>4453</v>
      </c>
      <c r="C4300" s="87" t="s">
        <v>346</v>
      </c>
      <c r="D4300" s="88">
        <v>30.23</v>
      </c>
    </row>
    <row r="4301" spans="1:4" x14ac:dyDescent="0.2">
      <c r="A4301" s="86">
        <v>4011240</v>
      </c>
      <c r="B4301" s="87" t="s">
        <v>4454</v>
      </c>
      <c r="C4301" s="87" t="s">
        <v>346</v>
      </c>
      <c r="D4301" s="88">
        <v>119.08</v>
      </c>
    </row>
    <row r="4302" spans="1:4" x14ac:dyDescent="0.2">
      <c r="A4302" s="86">
        <v>4011239</v>
      </c>
      <c r="B4302" s="87" t="s">
        <v>4455</v>
      </c>
      <c r="C4302" s="87" t="s">
        <v>346</v>
      </c>
      <c r="D4302" s="88">
        <v>89.5</v>
      </c>
    </row>
    <row r="4303" spans="1:4" x14ac:dyDescent="0.2">
      <c r="A4303" s="86">
        <v>4011268</v>
      </c>
      <c r="B4303" s="87" t="s">
        <v>4456</v>
      </c>
      <c r="C4303" s="87" t="s">
        <v>346</v>
      </c>
      <c r="D4303" s="88">
        <v>77.989999999999995</v>
      </c>
    </row>
    <row r="4304" spans="1:4" x14ac:dyDescent="0.2">
      <c r="A4304" s="86">
        <v>4011267</v>
      </c>
      <c r="B4304" s="87" t="s">
        <v>4457</v>
      </c>
      <c r="C4304" s="87" t="s">
        <v>346</v>
      </c>
      <c r="D4304" s="88">
        <v>47.51</v>
      </c>
    </row>
    <row r="4305" spans="1:4" x14ac:dyDescent="0.2">
      <c r="A4305" s="86">
        <v>4011256</v>
      </c>
      <c r="B4305" s="87" t="s">
        <v>4458</v>
      </c>
      <c r="C4305" s="87" t="s">
        <v>346</v>
      </c>
      <c r="D4305" s="88">
        <v>65.13</v>
      </c>
    </row>
    <row r="4306" spans="1:4" x14ac:dyDescent="0.2">
      <c r="A4306" s="86">
        <v>4011255</v>
      </c>
      <c r="B4306" s="87" t="s">
        <v>4459</v>
      </c>
      <c r="C4306" s="87" t="s">
        <v>346</v>
      </c>
      <c r="D4306" s="88">
        <v>34.65</v>
      </c>
    </row>
    <row r="4307" spans="1:4" x14ac:dyDescent="0.2">
      <c r="A4307" s="86">
        <v>4011276</v>
      </c>
      <c r="B4307" s="87" t="s">
        <v>4460</v>
      </c>
      <c r="C4307" s="87" t="s">
        <v>346</v>
      </c>
      <c r="D4307" s="88">
        <v>205.75</v>
      </c>
    </row>
    <row r="4308" spans="1:4" x14ac:dyDescent="0.2">
      <c r="A4308" s="86">
        <v>4011275</v>
      </c>
      <c r="B4308" s="87" t="s">
        <v>4461</v>
      </c>
      <c r="C4308" s="87" t="s">
        <v>346</v>
      </c>
      <c r="D4308" s="88">
        <v>107.52</v>
      </c>
    </row>
    <row r="4309" spans="1:4" x14ac:dyDescent="0.2">
      <c r="A4309" s="86">
        <v>4011549</v>
      </c>
      <c r="B4309" s="87" t="s">
        <v>4462</v>
      </c>
      <c r="C4309" s="87" t="s">
        <v>346</v>
      </c>
      <c r="D4309" s="88">
        <v>208.64</v>
      </c>
    </row>
    <row r="4310" spans="1:4" x14ac:dyDescent="0.2">
      <c r="A4310" s="86">
        <v>4011548</v>
      </c>
      <c r="B4310" s="87" t="s">
        <v>4463</v>
      </c>
      <c r="C4310" s="87" t="s">
        <v>346</v>
      </c>
      <c r="D4310" s="88">
        <v>110.41</v>
      </c>
    </row>
    <row r="4311" spans="1:4" x14ac:dyDescent="0.2">
      <c r="A4311" s="86">
        <v>4011278</v>
      </c>
      <c r="B4311" s="87" t="s">
        <v>4464</v>
      </c>
      <c r="C4311" s="87" t="s">
        <v>346</v>
      </c>
      <c r="D4311" s="88">
        <v>249.1</v>
      </c>
    </row>
    <row r="4312" spans="1:4" x14ac:dyDescent="0.2">
      <c r="A4312" s="86">
        <v>4011277</v>
      </c>
      <c r="B4312" s="87" t="s">
        <v>4465</v>
      </c>
      <c r="C4312" s="87" t="s">
        <v>346</v>
      </c>
      <c r="D4312" s="88">
        <v>153.16</v>
      </c>
    </row>
    <row r="4313" spans="1:4" x14ac:dyDescent="0.2">
      <c r="A4313" s="86">
        <v>4011561</v>
      </c>
      <c r="B4313" s="87" t="s">
        <v>4466</v>
      </c>
      <c r="C4313" s="87" t="s">
        <v>346</v>
      </c>
      <c r="D4313" s="88">
        <v>251.99</v>
      </c>
    </row>
    <row r="4314" spans="1:4" x14ac:dyDescent="0.2">
      <c r="A4314" s="86">
        <v>4011560</v>
      </c>
      <c r="B4314" s="87" t="s">
        <v>4467</v>
      </c>
      <c r="C4314" s="87" t="s">
        <v>346</v>
      </c>
      <c r="D4314" s="88">
        <v>156.05000000000001</v>
      </c>
    </row>
    <row r="4315" spans="1:4" x14ac:dyDescent="0.2">
      <c r="A4315" s="86">
        <v>4011282</v>
      </c>
      <c r="B4315" s="87" t="s">
        <v>4468</v>
      </c>
      <c r="C4315" s="87" t="s">
        <v>346</v>
      </c>
      <c r="D4315" s="88">
        <v>183.82</v>
      </c>
    </row>
    <row r="4316" spans="1:4" x14ac:dyDescent="0.2">
      <c r="A4316" s="86">
        <v>4011281</v>
      </c>
      <c r="B4316" s="87" t="s">
        <v>4469</v>
      </c>
      <c r="C4316" s="87" t="s">
        <v>346</v>
      </c>
      <c r="D4316" s="88">
        <v>93.25</v>
      </c>
    </row>
    <row r="4317" spans="1:4" x14ac:dyDescent="0.2">
      <c r="A4317" s="86">
        <v>4011279</v>
      </c>
      <c r="B4317" s="87" t="s">
        <v>4470</v>
      </c>
      <c r="C4317" s="87" t="s">
        <v>346</v>
      </c>
      <c r="D4317" s="88">
        <v>178.23</v>
      </c>
    </row>
    <row r="4318" spans="1:4" x14ac:dyDescent="0.2">
      <c r="A4318" s="86">
        <v>4011280</v>
      </c>
      <c r="B4318" s="87" t="s">
        <v>4471</v>
      </c>
      <c r="C4318" s="87" t="s">
        <v>346</v>
      </c>
      <c r="D4318" s="88">
        <v>87.66</v>
      </c>
    </row>
    <row r="4319" spans="1:4" x14ac:dyDescent="0.2">
      <c r="A4319" s="86">
        <v>4011327</v>
      </c>
      <c r="B4319" s="87" t="s">
        <v>4472</v>
      </c>
      <c r="C4319" s="87" t="s">
        <v>346</v>
      </c>
      <c r="D4319" s="88">
        <v>35.57</v>
      </c>
    </row>
    <row r="4320" spans="1:4" x14ac:dyDescent="0.2">
      <c r="A4320" s="86">
        <v>4011325</v>
      </c>
      <c r="B4320" s="87" t="s">
        <v>4473</v>
      </c>
      <c r="C4320" s="87" t="s">
        <v>346</v>
      </c>
      <c r="D4320" s="88">
        <v>20.89</v>
      </c>
    </row>
    <row r="4321" spans="1:4" x14ac:dyDescent="0.2">
      <c r="A4321" s="86">
        <v>4011454</v>
      </c>
      <c r="B4321" s="87" t="s">
        <v>4474</v>
      </c>
      <c r="C4321" s="87" t="s">
        <v>4402</v>
      </c>
      <c r="D4321" s="88">
        <v>182.57</v>
      </c>
    </row>
    <row r="4322" spans="1:4" x14ac:dyDescent="0.2">
      <c r="A4322" s="86">
        <v>4011453</v>
      </c>
      <c r="B4322" s="87" t="s">
        <v>4475</v>
      </c>
      <c r="C4322" s="87" t="s">
        <v>4402</v>
      </c>
      <c r="D4322" s="88">
        <v>128.52000000000001</v>
      </c>
    </row>
    <row r="4323" spans="1:4" x14ac:dyDescent="0.2">
      <c r="A4323" s="86">
        <v>4011455</v>
      </c>
      <c r="B4323" s="87" t="s">
        <v>4476</v>
      </c>
      <c r="C4323" s="87" t="s">
        <v>4402</v>
      </c>
      <c r="D4323" s="88">
        <v>19.489999999999998</v>
      </c>
    </row>
    <row r="4324" spans="1:4" x14ac:dyDescent="0.2">
      <c r="A4324" s="86">
        <v>4011459</v>
      </c>
      <c r="B4324" s="87" t="s">
        <v>4477</v>
      </c>
      <c r="C4324" s="87" t="s">
        <v>4402</v>
      </c>
      <c r="D4324" s="88">
        <v>185.47</v>
      </c>
    </row>
    <row r="4325" spans="1:4" x14ac:dyDescent="0.2">
      <c r="A4325" s="86">
        <v>4011458</v>
      </c>
      <c r="B4325" s="87" t="s">
        <v>4478</v>
      </c>
      <c r="C4325" s="87" t="s">
        <v>4402</v>
      </c>
      <c r="D4325" s="88">
        <v>130.21</v>
      </c>
    </row>
    <row r="4326" spans="1:4" x14ac:dyDescent="0.2">
      <c r="A4326" s="86">
        <v>4011463</v>
      </c>
      <c r="B4326" s="87" t="s">
        <v>4479</v>
      </c>
      <c r="C4326" s="87" t="s">
        <v>4402</v>
      </c>
      <c r="D4326" s="88">
        <v>186.19</v>
      </c>
    </row>
    <row r="4327" spans="1:4" x14ac:dyDescent="0.2">
      <c r="A4327" s="86">
        <v>4011462</v>
      </c>
      <c r="B4327" s="87" t="s">
        <v>4480</v>
      </c>
      <c r="C4327" s="87" t="s">
        <v>4402</v>
      </c>
      <c r="D4327" s="88">
        <v>127.97</v>
      </c>
    </row>
    <row r="4328" spans="1:4" x14ac:dyDescent="0.2">
      <c r="A4328" s="86">
        <v>4011464</v>
      </c>
      <c r="B4328" s="87" t="s">
        <v>4481</v>
      </c>
      <c r="C4328" s="87" t="s">
        <v>4402</v>
      </c>
      <c r="D4328" s="88">
        <v>19.489999999999998</v>
      </c>
    </row>
    <row r="4329" spans="1:4" x14ac:dyDescent="0.2">
      <c r="A4329" s="86">
        <v>4011457</v>
      </c>
      <c r="B4329" s="87" t="s">
        <v>4482</v>
      </c>
      <c r="C4329" s="87" t="s">
        <v>4402</v>
      </c>
      <c r="D4329" s="88">
        <v>183.27</v>
      </c>
    </row>
    <row r="4330" spans="1:4" x14ac:dyDescent="0.2">
      <c r="A4330" s="86">
        <v>4011456</v>
      </c>
      <c r="B4330" s="87" t="s">
        <v>4483</v>
      </c>
      <c r="C4330" s="87" t="s">
        <v>4402</v>
      </c>
      <c r="D4330" s="88">
        <v>128.72</v>
      </c>
    </row>
    <row r="4331" spans="1:4" x14ac:dyDescent="0.2">
      <c r="A4331" s="86">
        <v>4011461</v>
      </c>
      <c r="B4331" s="87" t="s">
        <v>4484</v>
      </c>
      <c r="C4331" s="87" t="s">
        <v>4402</v>
      </c>
      <c r="D4331" s="88">
        <v>185.94</v>
      </c>
    </row>
    <row r="4332" spans="1:4" x14ac:dyDescent="0.2">
      <c r="A4332" s="86">
        <v>4011460</v>
      </c>
      <c r="B4332" s="87" t="s">
        <v>4485</v>
      </c>
      <c r="C4332" s="87" t="s">
        <v>4402</v>
      </c>
      <c r="D4332" s="88">
        <v>130.41999999999999</v>
      </c>
    </row>
    <row r="4333" spans="1:4" x14ac:dyDescent="0.2">
      <c r="A4333" s="86">
        <v>4011466</v>
      </c>
      <c r="B4333" s="87" t="s">
        <v>4486</v>
      </c>
      <c r="C4333" s="87" t="s">
        <v>4402</v>
      </c>
      <c r="D4333" s="88">
        <v>190.88</v>
      </c>
    </row>
    <row r="4334" spans="1:4" x14ac:dyDescent="0.2">
      <c r="A4334" s="86">
        <v>4011465</v>
      </c>
      <c r="B4334" s="87" t="s">
        <v>4487</v>
      </c>
      <c r="C4334" s="87" t="s">
        <v>4402</v>
      </c>
      <c r="D4334" s="88">
        <v>131.09</v>
      </c>
    </row>
    <row r="4335" spans="1:4" x14ac:dyDescent="0.2">
      <c r="A4335" s="86">
        <v>4011469</v>
      </c>
      <c r="B4335" s="87" t="s">
        <v>4488</v>
      </c>
      <c r="C4335" s="87" t="s">
        <v>4402</v>
      </c>
      <c r="D4335" s="88">
        <v>218.7</v>
      </c>
    </row>
    <row r="4336" spans="1:4" x14ac:dyDescent="0.2">
      <c r="A4336" s="86">
        <v>4011473</v>
      </c>
      <c r="B4336" s="87" t="s">
        <v>4489</v>
      </c>
      <c r="C4336" s="87" t="s">
        <v>4402</v>
      </c>
      <c r="D4336" s="88">
        <v>177.41</v>
      </c>
    </row>
    <row r="4337" spans="1:4" x14ac:dyDescent="0.2">
      <c r="A4337" s="86">
        <v>4011470</v>
      </c>
      <c r="B4337" s="87" t="s">
        <v>4490</v>
      </c>
      <c r="C4337" s="87" t="s">
        <v>4402</v>
      </c>
      <c r="D4337" s="88">
        <v>220.99</v>
      </c>
    </row>
    <row r="4338" spans="1:4" x14ac:dyDescent="0.2">
      <c r="A4338" s="86">
        <v>4011474</v>
      </c>
      <c r="B4338" s="87" t="s">
        <v>4491</v>
      </c>
      <c r="C4338" s="87" t="s">
        <v>4402</v>
      </c>
      <c r="D4338" s="88">
        <v>180.54</v>
      </c>
    </row>
    <row r="4339" spans="1:4" x14ac:dyDescent="0.2">
      <c r="A4339" s="86">
        <v>4011471</v>
      </c>
      <c r="B4339" s="87" t="s">
        <v>4492</v>
      </c>
      <c r="C4339" s="87" t="s">
        <v>4402</v>
      </c>
      <c r="D4339" s="88">
        <v>220.62</v>
      </c>
    </row>
    <row r="4340" spans="1:4" x14ac:dyDescent="0.2">
      <c r="A4340" s="86">
        <v>4011475</v>
      </c>
      <c r="B4340" s="87" t="s">
        <v>4493</v>
      </c>
      <c r="C4340" s="87" t="s">
        <v>4402</v>
      </c>
      <c r="D4340" s="88">
        <v>182.09</v>
      </c>
    </row>
    <row r="4341" spans="1:4" x14ac:dyDescent="0.2">
      <c r="A4341" s="86">
        <v>4011472</v>
      </c>
      <c r="B4341" s="87" t="s">
        <v>4494</v>
      </c>
      <c r="C4341" s="87" t="s">
        <v>4402</v>
      </c>
      <c r="D4341" s="88">
        <v>219.12</v>
      </c>
    </row>
    <row r="4342" spans="1:4" x14ac:dyDescent="0.2">
      <c r="A4342" s="86">
        <v>4011476</v>
      </c>
      <c r="B4342" s="87" t="s">
        <v>4495</v>
      </c>
      <c r="C4342" s="87" t="s">
        <v>4402</v>
      </c>
      <c r="D4342" s="88">
        <v>177.12</v>
      </c>
    </row>
    <row r="4343" spans="1:4" x14ac:dyDescent="0.2">
      <c r="A4343" s="86">
        <v>4011478</v>
      </c>
      <c r="B4343" s="87" t="s">
        <v>4496</v>
      </c>
      <c r="C4343" s="87" t="s">
        <v>4402</v>
      </c>
      <c r="D4343" s="88">
        <v>168.63</v>
      </c>
    </row>
    <row r="4344" spans="1:4" x14ac:dyDescent="0.2">
      <c r="A4344" s="86">
        <v>4011477</v>
      </c>
      <c r="B4344" s="87" t="s">
        <v>4497</v>
      </c>
      <c r="C4344" s="87" t="s">
        <v>4402</v>
      </c>
      <c r="D4344" s="88">
        <v>139.11000000000001</v>
      </c>
    </row>
    <row r="4345" spans="1:4" x14ac:dyDescent="0.2">
      <c r="A4345" s="86">
        <v>4011538</v>
      </c>
      <c r="B4345" s="87" t="s">
        <v>4498</v>
      </c>
      <c r="C4345" s="87" t="s">
        <v>1585</v>
      </c>
      <c r="D4345" s="88">
        <v>0.16</v>
      </c>
    </row>
    <row r="4346" spans="1:4" x14ac:dyDescent="0.2">
      <c r="A4346" s="86">
        <v>4016096</v>
      </c>
      <c r="B4346" s="87" t="s">
        <v>4499</v>
      </c>
      <c r="C4346" s="87" t="s">
        <v>346</v>
      </c>
      <c r="D4346" s="88">
        <v>1.34</v>
      </c>
    </row>
    <row r="4347" spans="1:4" x14ac:dyDescent="0.2">
      <c r="A4347" s="86">
        <v>4016008</v>
      </c>
      <c r="B4347" s="87" t="s">
        <v>4500</v>
      </c>
      <c r="C4347" s="87" t="s">
        <v>346</v>
      </c>
      <c r="D4347" s="88">
        <v>4.16</v>
      </c>
    </row>
    <row r="4348" spans="1:4" x14ac:dyDescent="0.2">
      <c r="A4348" s="86">
        <v>4016007</v>
      </c>
      <c r="B4348" s="87" t="s">
        <v>4501</v>
      </c>
      <c r="C4348" s="87" t="s">
        <v>346</v>
      </c>
      <c r="D4348" s="88">
        <v>4.8600000000000003</v>
      </c>
    </row>
    <row r="4349" spans="1:4" x14ac:dyDescent="0.2">
      <c r="A4349" s="86">
        <v>4015612</v>
      </c>
      <c r="B4349" s="87" t="s">
        <v>4502</v>
      </c>
      <c r="C4349" s="87" t="s">
        <v>346</v>
      </c>
      <c r="D4349" s="88">
        <v>11.59</v>
      </c>
    </row>
    <row r="4350" spans="1:4" x14ac:dyDescent="0.2">
      <c r="A4350" s="86">
        <v>4011562</v>
      </c>
      <c r="B4350" s="87" t="s">
        <v>4503</v>
      </c>
      <c r="C4350" s="87" t="s">
        <v>1585</v>
      </c>
      <c r="D4350" s="88">
        <v>33.72</v>
      </c>
    </row>
    <row r="4351" spans="1:4" x14ac:dyDescent="0.2">
      <c r="A4351" s="86">
        <v>4011351</v>
      </c>
      <c r="B4351" s="87" t="s">
        <v>4504</v>
      </c>
      <c r="C4351" s="87" t="s">
        <v>1585</v>
      </c>
      <c r="D4351" s="88">
        <v>0.36</v>
      </c>
    </row>
    <row r="4352" spans="1:4" x14ac:dyDescent="0.2">
      <c r="A4352" s="86">
        <v>4011352</v>
      </c>
      <c r="B4352" s="87" t="s">
        <v>4505</v>
      </c>
      <c r="C4352" s="87" t="s">
        <v>1585</v>
      </c>
      <c r="D4352" s="88">
        <v>0.39</v>
      </c>
    </row>
    <row r="4353" spans="1:4" x14ac:dyDescent="0.2">
      <c r="A4353" s="86">
        <v>4011402</v>
      </c>
      <c r="B4353" s="87" t="s">
        <v>4506</v>
      </c>
      <c r="C4353" s="87" t="s">
        <v>1585</v>
      </c>
      <c r="D4353" s="88">
        <v>0.84</v>
      </c>
    </row>
    <row r="4354" spans="1:4" x14ac:dyDescent="0.2">
      <c r="A4354" s="86">
        <v>4011401</v>
      </c>
      <c r="B4354" s="87" t="s">
        <v>4507</v>
      </c>
      <c r="C4354" s="87" t="s">
        <v>1585</v>
      </c>
      <c r="D4354" s="88">
        <v>0.57999999999999996</v>
      </c>
    </row>
    <row r="4355" spans="1:4" x14ac:dyDescent="0.2">
      <c r="A4355" s="86">
        <v>4011404</v>
      </c>
      <c r="B4355" s="87" t="s">
        <v>4508</v>
      </c>
      <c r="C4355" s="87" t="s">
        <v>1585</v>
      </c>
      <c r="D4355" s="88">
        <v>0.59</v>
      </c>
    </row>
    <row r="4356" spans="1:4" x14ac:dyDescent="0.2">
      <c r="A4356" s="86">
        <v>4011403</v>
      </c>
      <c r="B4356" s="87" t="s">
        <v>4509</v>
      </c>
      <c r="C4356" s="87" t="s">
        <v>1585</v>
      </c>
      <c r="D4356" s="88">
        <v>0.4</v>
      </c>
    </row>
    <row r="4357" spans="1:4" x14ac:dyDescent="0.2">
      <c r="A4357" s="86">
        <v>4011406</v>
      </c>
      <c r="B4357" s="87" t="s">
        <v>4510</v>
      </c>
      <c r="C4357" s="87" t="s">
        <v>1585</v>
      </c>
      <c r="D4357" s="88">
        <v>1.0900000000000001</v>
      </c>
    </row>
    <row r="4358" spans="1:4" x14ac:dyDescent="0.2">
      <c r="A4358" s="86">
        <v>4011405</v>
      </c>
      <c r="B4358" s="87" t="s">
        <v>4511</v>
      </c>
      <c r="C4358" s="87" t="s">
        <v>1585</v>
      </c>
      <c r="D4358" s="88">
        <v>0.75</v>
      </c>
    </row>
    <row r="4359" spans="1:4" x14ac:dyDescent="0.2">
      <c r="A4359" s="86">
        <v>4011392</v>
      </c>
      <c r="B4359" s="87" t="s">
        <v>4512</v>
      </c>
      <c r="C4359" s="87" t="s">
        <v>346</v>
      </c>
      <c r="D4359" s="88">
        <v>212.63</v>
      </c>
    </row>
    <row r="4360" spans="1:4" x14ac:dyDescent="0.2">
      <c r="A4360" s="86">
        <v>4011391</v>
      </c>
      <c r="B4360" s="87" t="s">
        <v>4513</v>
      </c>
      <c r="C4360" s="87" t="s">
        <v>346</v>
      </c>
      <c r="D4360" s="88">
        <v>122.94</v>
      </c>
    </row>
    <row r="4361" spans="1:4" x14ac:dyDescent="0.2">
      <c r="A4361" s="86">
        <v>4011394</v>
      </c>
      <c r="B4361" s="87" t="s">
        <v>4514</v>
      </c>
      <c r="C4361" s="87" t="s">
        <v>346</v>
      </c>
      <c r="D4361" s="88">
        <v>213.22</v>
      </c>
    </row>
    <row r="4362" spans="1:4" x14ac:dyDescent="0.2">
      <c r="A4362" s="86">
        <v>4011393</v>
      </c>
      <c r="B4362" s="87" t="s">
        <v>4515</v>
      </c>
      <c r="C4362" s="87" t="s">
        <v>346</v>
      </c>
      <c r="D4362" s="88">
        <v>123.53</v>
      </c>
    </row>
    <row r="4363" spans="1:4" x14ac:dyDescent="0.2">
      <c r="A4363" s="86">
        <v>4011396</v>
      </c>
      <c r="B4363" s="87" t="s">
        <v>4516</v>
      </c>
      <c r="C4363" s="87" t="s">
        <v>346</v>
      </c>
      <c r="D4363" s="88">
        <v>215.94</v>
      </c>
    </row>
    <row r="4364" spans="1:4" x14ac:dyDescent="0.2">
      <c r="A4364" s="86">
        <v>4011395</v>
      </c>
      <c r="B4364" s="87" t="s">
        <v>4517</v>
      </c>
      <c r="C4364" s="87" t="s">
        <v>346</v>
      </c>
      <c r="D4364" s="88">
        <v>124.2</v>
      </c>
    </row>
    <row r="4365" spans="1:4" x14ac:dyDescent="0.2">
      <c r="A4365" s="86">
        <v>4011398</v>
      </c>
      <c r="B4365" s="87" t="s">
        <v>4518</v>
      </c>
      <c r="C4365" s="87" t="s">
        <v>346</v>
      </c>
      <c r="D4365" s="88">
        <v>216.43</v>
      </c>
    </row>
    <row r="4366" spans="1:4" x14ac:dyDescent="0.2">
      <c r="A4366" s="86">
        <v>4011397</v>
      </c>
      <c r="B4366" s="87" t="s">
        <v>4519</v>
      </c>
      <c r="C4366" s="87" t="s">
        <v>346</v>
      </c>
      <c r="D4366" s="88">
        <v>124.47</v>
      </c>
    </row>
    <row r="4367" spans="1:4" x14ac:dyDescent="0.2">
      <c r="A4367" s="86">
        <v>4011400</v>
      </c>
      <c r="B4367" s="87" t="s">
        <v>4520</v>
      </c>
      <c r="C4367" s="87" t="s">
        <v>346</v>
      </c>
      <c r="D4367" s="88">
        <v>228.15</v>
      </c>
    </row>
    <row r="4368" spans="1:4" x14ac:dyDescent="0.2">
      <c r="A4368" s="86">
        <v>4011399</v>
      </c>
      <c r="B4368" s="87" t="s">
        <v>4521</v>
      </c>
      <c r="C4368" s="87" t="s">
        <v>346</v>
      </c>
      <c r="D4368" s="88">
        <v>141.58000000000001</v>
      </c>
    </row>
    <row r="4369" spans="1:4" x14ac:dyDescent="0.2">
      <c r="A4369" s="86">
        <v>4011490</v>
      </c>
      <c r="B4369" s="87" t="s">
        <v>4522</v>
      </c>
      <c r="C4369" s="87" t="s">
        <v>1585</v>
      </c>
      <c r="D4369" s="88">
        <v>5.37</v>
      </c>
    </row>
    <row r="4370" spans="1:4" x14ac:dyDescent="0.2">
      <c r="A4370" s="86">
        <v>4011536</v>
      </c>
      <c r="B4370" s="87" t="s">
        <v>4523</v>
      </c>
      <c r="C4370" s="87" t="s">
        <v>1585</v>
      </c>
      <c r="D4370" s="88">
        <v>2.06</v>
      </c>
    </row>
    <row r="4371" spans="1:4" x14ac:dyDescent="0.2">
      <c r="A4371" s="86">
        <v>4011415</v>
      </c>
      <c r="B4371" s="87" t="s">
        <v>4524</v>
      </c>
      <c r="C4371" s="87" t="s">
        <v>4402</v>
      </c>
      <c r="D4371" s="88">
        <v>170.53</v>
      </c>
    </row>
    <row r="4372" spans="1:4" x14ac:dyDescent="0.2">
      <c r="A4372" s="86">
        <v>4011416</v>
      </c>
      <c r="B4372" s="87" t="s">
        <v>4525</v>
      </c>
      <c r="C4372" s="87" t="s">
        <v>4402</v>
      </c>
      <c r="D4372" s="88">
        <v>132.72999999999999</v>
      </c>
    </row>
    <row r="4373" spans="1:4" x14ac:dyDescent="0.2">
      <c r="A4373" s="86">
        <v>4011408</v>
      </c>
      <c r="B4373" s="87" t="s">
        <v>4526</v>
      </c>
      <c r="C4373" s="87" t="s">
        <v>1585</v>
      </c>
      <c r="D4373" s="88">
        <v>2.17</v>
      </c>
    </row>
    <row r="4374" spans="1:4" x14ac:dyDescent="0.2">
      <c r="A4374" s="86">
        <v>4011407</v>
      </c>
      <c r="B4374" s="87" t="s">
        <v>4527</v>
      </c>
      <c r="C4374" s="87" t="s">
        <v>1585</v>
      </c>
      <c r="D4374" s="88">
        <v>1.7</v>
      </c>
    </row>
    <row r="4375" spans="1:4" x14ac:dyDescent="0.2">
      <c r="A4375" s="86">
        <v>4011410</v>
      </c>
      <c r="B4375" s="87" t="s">
        <v>4528</v>
      </c>
      <c r="C4375" s="87" t="s">
        <v>1585</v>
      </c>
      <c r="D4375" s="88">
        <v>4.22</v>
      </c>
    </row>
    <row r="4376" spans="1:4" x14ac:dyDescent="0.2">
      <c r="A4376" s="86">
        <v>4011409</v>
      </c>
      <c r="B4376" s="87" t="s">
        <v>4529</v>
      </c>
      <c r="C4376" s="87" t="s">
        <v>1585</v>
      </c>
      <c r="D4376" s="88">
        <v>3.31</v>
      </c>
    </row>
    <row r="4377" spans="1:4" x14ac:dyDescent="0.2">
      <c r="A4377" s="86">
        <v>4011412</v>
      </c>
      <c r="B4377" s="87" t="s">
        <v>4530</v>
      </c>
      <c r="C4377" s="87" t="s">
        <v>1585</v>
      </c>
      <c r="D4377" s="88">
        <v>5.62</v>
      </c>
    </row>
    <row r="4378" spans="1:4" x14ac:dyDescent="0.2">
      <c r="A4378" s="86">
        <v>4011411</v>
      </c>
      <c r="B4378" s="87" t="s">
        <v>4531</v>
      </c>
      <c r="C4378" s="87" t="s">
        <v>1585</v>
      </c>
      <c r="D4378" s="88">
        <v>4.42</v>
      </c>
    </row>
    <row r="4379" spans="1:4" x14ac:dyDescent="0.2">
      <c r="A4379" s="86">
        <v>4011520</v>
      </c>
      <c r="B4379" s="87" t="s">
        <v>4532</v>
      </c>
      <c r="C4379" s="87" t="s">
        <v>346</v>
      </c>
      <c r="D4379" s="88">
        <v>548.12</v>
      </c>
    </row>
    <row r="4380" spans="1:4" x14ac:dyDescent="0.2">
      <c r="A4380" s="86">
        <v>4011507</v>
      </c>
      <c r="B4380" s="87" t="s">
        <v>4533</v>
      </c>
      <c r="C4380" s="87" t="s">
        <v>346</v>
      </c>
      <c r="D4380" s="88">
        <v>423.88</v>
      </c>
    </row>
    <row r="4381" spans="1:4" x14ac:dyDescent="0.2">
      <c r="A4381" s="86">
        <v>4011535</v>
      </c>
      <c r="B4381" s="87" t="s">
        <v>4534</v>
      </c>
      <c r="C4381" s="87" t="s">
        <v>346</v>
      </c>
      <c r="D4381" s="88">
        <v>399</v>
      </c>
    </row>
    <row r="4382" spans="1:4" x14ac:dyDescent="0.2">
      <c r="A4382" s="86">
        <v>4011534</v>
      </c>
      <c r="B4382" s="87" t="s">
        <v>4535</v>
      </c>
      <c r="C4382" s="87" t="s">
        <v>346</v>
      </c>
      <c r="D4382" s="88">
        <v>287.99</v>
      </c>
    </row>
    <row r="4383" spans="1:4" x14ac:dyDescent="0.2">
      <c r="A4383" s="86">
        <v>4011533</v>
      </c>
      <c r="B4383" s="87" t="s">
        <v>4536</v>
      </c>
      <c r="C4383" s="87" t="s">
        <v>346</v>
      </c>
      <c r="D4383" s="88">
        <v>405.15</v>
      </c>
    </row>
    <row r="4384" spans="1:4" x14ac:dyDescent="0.2">
      <c r="A4384" s="86">
        <v>4011532</v>
      </c>
      <c r="B4384" s="87" t="s">
        <v>4537</v>
      </c>
      <c r="C4384" s="87" t="s">
        <v>346</v>
      </c>
      <c r="D4384" s="88">
        <v>294.14</v>
      </c>
    </row>
    <row r="4385" spans="1:4" x14ac:dyDescent="0.2">
      <c r="A4385" s="86">
        <v>4011492</v>
      </c>
      <c r="B4385" s="87" t="s">
        <v>4538</v>
      </c>
      <c r="C4385" s="87" t="s">
        <v>346</v>
      </c>
      <c r="D4385" s="88">
        <v>318.29000000000002</v>
      </c>
    </row>
    <row r="4386" spans="1:4" x14ac:dyDescent="0.2">
      <c r="A4386" s="86">
        <v>4011491</v>
      </c>
      <c r="B4386" s="87" t="s">
        <v>4539</v>
      </c>
      <c r="C4386" s="87" t="s">
        <v>346</v>
      </c>
      <c r="D4386" s="88">
        <v>222.12</v>
      </c>
    </row>
    <row r="4387" spans="1:4" x14ac:dyDescent="0.2">
      <c r="A4387" s="86">
        <v>4011353</v>
      </c>
      <c r="B4387" s="87" t="s">
        <v>4540</v>
      </c>
      <c r="C4387" s="87" t="s">
        <v>1585</v>
      </c>
      <c r="D4387" s="88">
        <v>0.27</v>
      </c>
    </row>
    <row r="4388" spans="1:4" x14ac:dyDescent="0.2">
      <c r="A4388" s="86">
        <v>4011354</v>
      </c>
      <c r="B4388" s="87" t="s">
        <v>4541</v>
      </c>
      <c r="C4388" s="87" t="s">
        <v>1585</v>
      </c>
      <c r="D4388" s="88">
        <v>0.27</v>
      </c>
    </row>
    <row r="4389" spans="1:4" x14ac:dyDescent="0.2">
      <c r="A4389" s="86">
        <v>4011418</v>
      </c>
      <c r="B4389" s="87" t="s">
        <v>4542</v>
      </c>
      <c r="C4389" s="87" t="s">
        <v>346</v>
      </c>
      <c r="D4389" s="88">
        <v>308.7</v>
      </c>
    </row>
    <row r="4390" spans="1:4" x14ac:dyDescent="0.2">
      <c r="A4390" s="86">
        <v>4011417</v>
      </c>
      <c r="B4390" s="87" t="s">
        <v>4543</v>
      </c>
      <c r="C4390" s="87" t="s">
        <v>346</v>
      </c>
      <c r="D4390" s="88">
        <v>188.15</v>
      </c>
    </row>
    <row r="4391" spans="1:4" x14ac:dyDescent="0.2">
      <c r="A4391" s="86">
        <v>4011420</v>
      </c>
      <c r="B4391" s="87" t="s">
        <v>4544</v>
      </c>
      <c r="C4391" s="87" t="s">
        <v>346</v>
      </c>
      <c r="D4391" s="88">
        <v>309.39</v>
      </c>
    </row>
    <row r="4392" spans="1:4" x14ac:dyDescent="0.2">
      <c r="A4392" s="86">
        <v>4011419</v>
      </c>
      <c r="B4392" s="87" t="s">
        <v>4545</v>
      </c>
      <c r="C4392" s="87" t="s">
        <v>346</v>
      </c>
      <c r="D4392" s="88">
        <v>185.03</v>
      </c>
    </row>
    <row r="4393" spans="1:4" x14ac:dyDescent="0.2">
      <c r="A4393" s="86">
        <v>4011422</v>
      </c>
      <c r="B4393" s="87" t="s">
        <v>4546</v>
      </c>
      <c r="C4393" s="87" t="s">
        <v>346</v>
      </c>
      <c r="D4393" s="88">
        <v>318.79000000000002</v>
      </c>
    </row>
    <row r="4394" spans="1:4" x14ac:dyDescent="0.2">
      <c r="A4394" s="86">
        <v>4011421</v>
      </c>
      <c r="B4394" s="87" t="s">
        <v>4547</v>
      </c>
      <c r="C4394" s="87" t="s">
        <v>346</v>
      </c>
      <c r="D4394" s="88">
        <v>196.17</v>
      </c>
    </row>
    <row r="4395" spans="1:4" x14ac:dyDescent="0.2">
      <c r="A4395" s="86">
        <v>4011424</v>
      </c>
      <c r="B4395" s="87" t="s">
        <v>4548</v>
      </c>
      <c r="C4395" s="87" t="s">
        <v>346</v>
      </c>
      <c r="D4395" s="88">
        <v>319.57</v>
      </c>
    </row>
    <row r="4396" spans="1:4" x14ac:dyDescent="0.2">
      <c r="A4396" s="86">
        <v>4011423</v>
      </c>
      <c r="B4396" s="87" t="s">
        <v>4549</v>
      </c>
      <c r="C4396" s="87" t="s">
        <v>346</v>
      </c>
      <c r="D4396" s="88">
        <v>193.05</v>
      </c>
    </row>
    <row r="4397" spans="1:4" x14ac:dyDescent="0.2">
      <c r="A4397" s="86">
        <v>4011426</v>
      </c>
      <c r="B4397" s="87" t="s">
        <v>4550</v>
      </c>
      <c r="C4397" s="87" t="s">
        <v>346</v>
      </c>
      <c r="D4397" s="88">
        <v>308.7</v>
      </c>
    </row>
    <row r="4398" spans="1:4" x14ac:dyDescent="0.2">
      <c r="A4398" s="86">
        <v>4011425</v>
      </c>
      <c r="B4398" s="87" t="s">
        <v>4551</v>
      </c>
      <c r="C4398" s="87" t="s">
        <v>346</v>
      </c>
      <c r="D4398" s="88">
        <v>188.15</v>
      </c>
    </row>
    <row r="4399" spans="1:4" x14ac:dyDescent="0.2">
      <c r="A4399" s="86">
        <v>4011428</v>
      </c>
      <c r="B4399" s="87" t="s">
        <v>4552</v>
      </c>
      <c r="C4399" s="87" t="s">
        <v>346</v>
      </c>
      <c r="D4399" s="88">
        <v>309.39</v>
      </c>
    </row>
    <row r="4400" spans="1:4" x14ac:dyDescent="0.2">
      <c r="A4400" s="86">
        <v>4011427</v>
      </c>
      <c r="B4400" s="87" t="s">
        <v>4553</v>
      </c>
      <c r="C4400" s="87" t="s">
        <v>346</v>
      </c>
      <c r="D4400" s="88">
        <v>185.03</v>
      </c>
    </row>
    <row r="4401" spans="1:4" x14ac:dyDescent="0.2">
      <c r="A4401" s="86">
        <v>4011430</v>
      </c>
      <c r="B4401" s="87" t="s">
        <v>4554</v>
      </c>
      <c r="C4401" s="87" t="s">
        <v>346</v>
      </c>
      <c r="D4401" s="88">
        <v>317.72000000000003</v>
      </c>
    </row>
    <row r="4402" spans="1:4" x14ac:dyDescent="0.2">
      <c r="A4402" s="86">
        <v>4011429</v>
      </c>
      <c r="B4402" s="87" t="s">
        <v>4555</v>
      </c>
      <c r="C4402" s="87" t="s">
        <v>346</v>
      </c>
      <c r="D4402" s="88">
        <v>195.68</v>
      </c>
    </row>
    <row r="4403" spans="1:4" x14ac:dyDescent="0.2">
      <c r="A4403" s="86">
        <v>4011432</v>
      </c>
      <c r="B4403" s="87" t="s">
        <v>4556</v>
      </c>
      <c r="C4403" s="87" t="s">
        <v>346</v>
      </c>
      <c r="D4403" s="88">
        <v>318.5</v>
      </c>
    </row>
    <row r="4404" spans="1:4" x14ac:dyDescent="0.2">
      <c r="A4404" s="86">
        <v>4011431</v>
      </c>
      <c r="B4404" s="87" t="s">
        <v>4557</v>
      </c>
      <c r="C4404" s="87" t="s">
        <v>346</v>
      </c>
      <c r="D4404" s="88">
        <v>192.58</v>
      </c>
    </row>
    <row r="4405" spans="1:4" x14ac:dyDescent="0.2">
      <c r="A4405" s="86">
        <v>4011434</v>
      </c>
      <c r="B4405" s="87" t="s">
        <v>4558</v>
      </c>
      <c r="C4405" s="87" t="s">
        <v>4402</v>
      </c>
      <c r="D4405" s="88">
        <v>181.96</v>
      </c>
    </row>
    <row r="4406" spans="1:4" x14ac:dyDescent="0.2">
      <c r="A4406" s="86">
        <v>4011433</v>
      </c>
      <c r="B4406" s="87" t="s">
        <v>4559</v>
      </c>
      <c r="C4406" s="87" t="s">
        <v>4402</v>
      </c>
      <c r="D4406" s="88">
        <v>128.37</v>
      </c>
    </row>
    <row r="4407" spans="1:4" x14ac:dyDescent="0.2">
      <c r="A4407" s="86">
        <v>4011436</v>
      </c>
      <c r="B4407" s="87" t="s">
        <v>4560</v>
      </c>
      <c r="C4407" s="87" t="s">
        <v>4402</v>
      </c>
      <c r="D4407" s="88">
        <v>176.11</v>
      </c>
    </row>
    <row r="4408" spans="1:4" x14ac:dyDescent="0.2">
      <c r="A4408" s="86">
        <v>4011435</v>
      </c>
      <c r="B4408" s="87" t="s">
        <v>4561</v>
      </c>
      <c r="C4408" s="87" t="s">
        <v>4402</v>
      </c>
      <c r="D4408" s="88">
        <v>121</v>
      </c>
    </row>
    <row r="4409" spans="1:4" x14ac:dyDescent="0.2">
      <c r="A4409" s="86">
        <v>4011438</v>
      </c>
      <c r="B4409" s="87" t="s">
        <v>4562</v>
      </c>
      <c r="C4409" s="87" t="s">
        <v>4402</v>
      </c>
      <c r="D4409" s="88">
        <v>183.24</v>
      </c>
    </row>
    <row r="4410" spans="1:4" x14ac:dyDescent="0.2">
      <c r="A4410" s="86">
        <v>4011437</v>
      </c>
      <c r="B4410" s="87" t="s">
        <v>4563</v>
      </c>
      <c r="C4410" s="87" t="s">
        <v>4402</v>
      </c>
      <c r="D4410" s="88">
        <v>126.14</v>
      </c>
    </row>
    <row r="4411" spans="1:4" x14ac:dyDescent="0.2">
      <c r="A4411" s="86">
        <v>4011440</v>
      </c>
      <c r="B4411" s="87" t="s">
        <v>4564</v>
      </c>
      <c r="C4411" s="87" t="s">
        <v>4402</v>
      </c>
      <c r="D4411" s="88">
        <v>183.59</v>
      </c>
    </row>
    <row r="4412" spans="1:4" x14ac:dyDescent="0.2">
      <c r="A4412" s="86">
        <v>4011439</v>
      </c>
      <c r="B4412" s="87" t="s">
        <v>4565</v>
      </c>
      <c r="C4412" s="87" t="s">
        <v>4402</v>
      </c>
      <c r="D4412" s="88">
        <v>132.24</v>
      </c>
    </row>
    <row r="4413" spans="1:4" x14ac:dyDescent="0.2">
      <c r="A4413" s="86">
        <v>4011442</v>
      </c>
      <c r="B4413" s="87" t="s">
        <v>4566</v>
      </c>
      <c r="C4413" s="87" t="s">
        <v>4402</v>
      </c>
      <c r="D4413" s="88">
        <v>183.41</v>
      </c>
    </row>
    <row r="4414" spans="1:4" x14ac:dyDescent="0.2">
      <c r="A4414" s="86">
        <v>4011441</v>
      </c>
      <c r="B4414" s="87" t="s">
        <v>4567</v>
      </c>
      <c r="C4414" s="87" t="s">
        <v>4402</v>
      </c>
      <c r="D4414" s="88">
        <v>131.83000000000001</v>
      </c>
    </row>
    <row r="4415" spans="1:4" x14ac:dyDescent="0.2">
      <c r="A4415" s="86">
        <v>4011482</v>
      </c>
      <c r="B4415" s="87" t="s">
        <v>4568</v>
      </c>
      <c r="C4415" s="87" t="s">
        <v>346</v>
      </c>
      <c r="D4415" s="88">
        <v>69.72</v>
      </c>
    </row>
    <row r="4416" spans="1:4" x14ac:dyDescent="0.2">
      <c r="A4416" s="86">
        <v>4011484</v>
      </c>
      <c r="B4416" s="87" t="s">
        <v>4569</v>
      </c>
      <c r="C4416" s="87" t="s">
        <v>346</v>
      </c>
      <c r="D4416" s="88">
        <v>66.69</v>
      </c>
    </row>
    <row r="4417" spans="1:4" x14ac:dyDescent="0.2">
      <c r="A4417" s="86">
        <v>4011483</v>
      </c>
      <c r="B4417" s="87" t="s">
        <v>4570</v>
      </c>
      <c r="C4417" s="87" t="s">
        <v>346</v>
      </c>
      <c r="D4417" s="88">
        <v>48.22</v>
      </c>
    </row>
    <row r="4418" spans="1:4" x14ac:dyDescent="0.2">
      <c r="A4418" s="86">
        <v>4011488</v>
      </c>
      <c r="B4418" s="87" t="s">
        <v>4571</v>
      </c>
      <c r="C4418" s="87" t="s">
        <v>346</v>
      </c>
      <c r="D4418" s="88">
        <v>51.74</v>
      </c>
    </row>
    <row r="4419" spans="1:4" x14ac:dyDescent="0.2">
      <c r="A4419" s="86">
        <v>4011487</v>
      </c>
      <c r="B4419" s="87" t="s">
        <v>4572</v>
      </c>
      <c r="C4419" s="87" t="s">
        <v>346</v>
      </c>
      <c r="D4419" s="88">
        <v>77.430000000000007</v>
      </c>
    </row>
    <row r="4420" spans="1:4" x14ac:dyDescent="0.2">
      <c r="A4420" s="86">
        <v>4011486</v>
      </c>
      <c r="B4420" s="87" t="s">
        <v>4573</v>
      </c>
      <c r="C4420" s="87" t="s">
        <v>346</v>
      </c>
      <c r="D4420" s="88">
        <v>105.79</v>
      </c>
    </row>
    <row r="4421" spans="1:4" x14ac:dyDescent="0.2">
      <c r="A4421" s="86">
        <v>4011485</v>
      </c>
      <c r="B4421" s="87" t="s">
        <v>4574</v>
      </c>
      <c r="C4421" s="87" t="s">
        <v>346</v>
      </c>
      <c r="D4421" s="88">
        <v>87.32</v>
      </c>
    </row>
    <row r="4422" spans="1:4" x14ac:dyDescent="0.2">
      <c r="A4422" s="86">
        <v>4011489</v>
      </c>
      <c r="B4422" s="87" t="s">
        <v>4575</v>
      </c>
      <c r="C4422" s="87" t="s">
        <v>346</v>
      </c>
      <c r="D4422" s="88">
        <v>136.21</v>
      </c>
    </row>
    <row r="4423" spans="1:4" x14ac:dyDescent="0.2">
      <c r="A4423" s="86">
        <v>4011493</v>
      </c>
      <c r="B4423" s="87" t="s">
        <v>6545</v>
      </c>
      <c r="C4423" s="87" t="s">
        <v>346</v>
      </c>
      <c r="D4423" s="88">
        <v>104.18</v>
      </c>
    </row>
    <row r="4424" spans="1:4" x14ac:dyDescent="0.2">
      <c r="A4424" s="86">
        <v>4011481</v>
      </c>
      <c r="B4424" s="87" t="s">
        <v>4576</v>
      </c>
      <c r="C4424" s="87" t="s">
        <v>346</v>
      </c>
      <c r="D4424" s="88">
        <v>30.62</v>
      </c>
    </row>
    <row r="4425" spans="1:4" x14ac:dyDescent="0.2">
      <c r="A4425" s="86">
        <v>4011347</v>
      </c>
      <c r="B4425" s="87" t="s">
        <v>4577</v>
      </c>
      <c r="C4425" s="87" t="s">
        <v>346</v>
      </c>
      <c r="D4425" s="88">
        <v>58.35</v>
      </c>
    </row>
    <row r="4426" spans="1:4" x14ac:dyDescent="0.2">
      <c r="A4426" s="86">
        <v>4011342</v>
      </c>
      <c r="B4426" s="87" t="s">
        <v>4578</v>
      </c>
      <c r="C4426" s="87" t="s">
        <v>346</v>
      </c>
      <c r="D4426" s="88">
        <v>78.760000000000005</v>
      </c>
    </row>
    <row r="4427" spans="1:4" x14ac:dyDescent="0.2">
      <c r="A4427" s="86">
        <v>4011344</v>
      </c>
      <c r="B4427" s="87" t="s">
        <v>4579</v>
      </c>
      <c r="C4427" s="87" t="s">
        <v>346</v>
      </c>
      <c r="D4427" s="88">
        <v>48.28</v>
      </c>
    </row>
    <row r="4428" spans="1:4" x14ac:dyDescent="0.2">
      <c r="A4428" s="86">
        <v>4011341</v>
      </c>
      <c r="B4428" s="87" t="s">
        <v>4580</v>
      </c>
      <c r="C4428" s="87" t="s">
        <v>346</v>
      </c>
      <c r="D4428" s="88">
        <v>12.02</v>
      </c>
    </row>
    <row r="4429" spans="1:4" x14ac:dyDescent="0.2">
      <c r="A4429" s="86">
        <v>4011346</v>
      </c>
      <c r="B4429" s="87" t="s">
        <v>4581</v>
      </c>
      <c r="C4429" s="87" t="s">
        <v>346</v>
      </c>
      <c r="D4429" s="88">
        <v>8.4</v>
      </c>
    </row>
    <row r="4430" spans="1:4" x14ac:dyDescent="0.2">
      <c r="A4430" s="86">
        <v>4011211</v>
      </c>
      <c r="B4430" s="87" t="s">
        <v>4582</v>
      </c>
      <c r="C4430" s="87" t="s">
        <v>346</v>
      </c>
      <c r="D4430" s="88">
        <v>11.05</v>
      </c>
    </row>
    <row r="4431" spans="1:4" x14ac:dyDescent="0.2">
      <c r="A4431" s="86">
        <v>4011304</v>
      </c>
      <c r="B4431" s="87" t="s">
        <v>4583</v>
      </c>
      <c r="C4431" s="87" t="s">
        <v>346</v>
      </c>
      <c r="D4431" s="88">
        <v>46.18</v>
      </c>
    </row>
    <row r="4432" spans="1:4" x14ac:dyDescent="0.2">
      <c r="A4432" s="86">
        <v>4011209</v>
      </c>
      <c r="B4432" s="87" t="s">
        <v>4584</v>
      </c>
      <c r="C4432" s="87" t="s">
        <v>1585</v>
      </c>
      <c r="D4432" s="88">
        <v>1.1200000000000001</v>
      </c>
    </row>
    <row r="4433" spans="1:4" x14ac:dyDescent="0.2">
      <c r="A4433" s="86">
        <v>4011210</v>
      </c>
      <c r="B4433" s="87" t="s">
        <v>4585</v>
      </c>
      <c r="C4433" s="87" t="s">
        <v>1585</v>
      </c>
      <c r="D4433" s="88">
        <v>1.19</v>
      </c>
    </row>
    <row r="4434" spans="1:4" x14ac:dyDescent="0.2">
      <c r="A4434" s="86">
        <v>4011537</v>
      </c>
      <c r="B4434" s="87" t="s">
        <v>4586</v>
      </c>
      <c r="C4434" s="87" t="s">
        <v>146</v>
      </c>
      <c r="D4434" s="88">
        <v>19.3</v>
      </c>
    </row>
    <row r="4435" spans="1:4" x14ac:dyDescent="0.2">
      <c r="A4435" s="86">
        <v>4011218</v>
      </c>
      <c r="B4435" s="87" t="s">
        <v>4587</v>
      </c>
      <c r="C4435" s="87" t="s">
        <v>346</v>
      </c>
      <c r="D4435" s="88">
        <v>417.25</v>
      </c>
    </row>
    <row r="4436" spans="1:4" x14ac:dyDescent="0.2">
      <c r="A4436" s="86">
        <v>4011217</v>
      </c>
      <c r="B4436" s="87" t="s">
        <v>4588</v>
      </c>
      <c r="C4436" s="87" t="s">
        <v>346</v>
      </c>
      <c r="D4436" s="88">
        <v>282.74</v>
      </c>
    </row>
    <row r="4437" spans="1:4" x14ac:dyDescent="0.2">
      <c r="A4437" s="86">
        <v>4011214</v>
      </c>
      <c r="B4437" s="87" t="s">
        <v>4589</v>
      </c>
      <c r="C4437" s="87" t="s">
        <v>346</v>
      </c>
      <c r="D4437" s="88">
        <v>270.77999999999997</v>
      </c>
    </row>
    <row r="4438" spans="1:4" x14ac:dyDescent="0.2">
      <c r="A4438" s="86">
        <v>4011213</v>
      </c>
      <c r="B4438" s="87" t="s">
        <v>4590</v>
      </c>
      <c r="C4438" s="87" t="s">
        <v>346</v>
      </c>
      <c r="D4438" s="88">
        <v>170.24</v>
      </c>
    </row>
    <row r="4439" spans="1:4" x14ac:dyDescent="0.2">
      <c r="A4439" s="86">
        <v>4011227</v>
      </c>
      <c r="B4439" s="87" t="s">
        <v>4591</v>
      </c>
      <c r="C4439" s="87" t="s">
        <v>346</v>
      </c>
      <c r="D4439" s="88">
        <v>11.05</v>
      </c>
    </row>
    <row r="4440" spans="1:4" x14ac:dyDescent="0.2">
      <c r="A4440" s="86">
        <v>4011302</v>
      </c>
      <c r="B4440" s="87" t="s">
        <v>4592</v>
      </c>
      <c r="C4440" s="87" t="s">
        <v>346</v>
      </c>
      <c r="D4440" s="88">
        <v>59.26</v>
      </c>
    </row>
    <row r="4441" spans="1:4" x14ac:dyDescent="0.2">
      <c r="A4441" s="86">
        <v>4011300</v>
      </c>
      <c r="B4441" s="87" t="s">
        <v>4593</v>
      </c>
      <c r="C4441" s="87" t="s">
        <v>346</v>
      </c>
      <c r="D4441" s="88">
        <v>55.65</v>
      </c>
    </row>
    <row r="4442" spans="1:4" x14ac:dyDescent="0.2">
      <c r="A4442" s="86">
        <v>4011306</v>
      </c>
      <c r="B4442" s="87" t="s">
        <v>4594</v>
      </c>
      <c r="C4442" s="87" t="s">
        <v>346</v>
      </c>
      <c r="D4442" s="88">
        <v>71.010000000000005</v>
      </c>
    </row>
    <row r="4443" spans="1:4" x14ac:dyDescent="0.2">
      <c r="A4443" s="86">
        <v>4011303</v>
      </c>
      <c r="B4443" s="87" t="s">
        <v>4595</v>
      </c>
      <c r="C4443" s="87" t="s">
        <v>346</v>
      </c>
      <c r="D4443" s="88">
        <v>105</v>
      </c>
    </row>
    <row r="4444" spans="1:4" x14ac:dyDescent="0.2">
      <c r="A4444" s="86">
        <v>4011301</v>
      </c>
      <c r="B4444" s="87" t="s">
        <v>4596</v>
      </c>
      <c r="C4444" s="87" t="s">
        <v>346</v>
      </c>
      <c r="D4444" s="88">
        <v>112.61</v>
      </c>
    </row>
    <row r="4445" spans="1:4" x14ac:dyDescent="0.2">
      <c r="A4445" s="86">
        <v>4011228</v>
      </c>
      <c r="B4445" s="87" t="s">
        <v>4597</v>
      </c>
      <c r="C4445" s="87" t="s">
        <v>346</v>
      </c>
      <c r="D4445" s="88">
        <v>12.2</v>
      </c>
    </row>
    <row r="4446" spans="1:4" x14ac:dyDescent="0.2">
      <c r="A4446" s="86">
        <v>4011229</v>
      </c>
      <c r="B4446" s="87" t="s">
        <v>4598</v>
      </c>
      <c r="C4446" s="87" t="s">
        <v>346</v>
      </c>
      <c r="D4446" s="88">
        <v>29.87</v>
      </c>
    </row>
    <row r="4447" spans="1:4" x14ac:dyDescent="0.2">
      <c r="A4447" s="86">
        <v>4011231</v>
      </c>
      <c r="B4447" s="87" t="s">
        <v>4599</v>
      </c>
      <c r="C4447" s="87" t="s">
        <v>346</v>
      </c>
      <c r="D4447" s="88">
        <v>118.72</v>
      </c>
    </row>
    <row r="4448" spans="1:4" x14ac:dyDescent="0.2">
      <c r="A4448" s="86">
        <v>4011230</v>
      </c>
      <c r="B4448" s="87" t="s">
        <v>4600</v>
      </c>
      <c r="C4448" s="87" t="s">
        <v>346</v>
      </c>
      <c r="D4448" s="88">
        <v>89.14</v>
      </c>
    </row>
    <row r="4449" spans="1:4" x14ac:dyDescent="0.2">
      <c r="A4449" s="86">
        <v>4011235</v>
      </c>
      <c r="B4449" s="87" t="s">
        <v>4601</v>
      </c>
      <c r="C4449" s="87" t="s">
        <v>346</v>
      </c>
      <c r="D4449" s="88">
        <v>77.63</v>
      </c>
    </row>
    <row r="4450" spans="1:4" x14ac:dyDescent="0.2">
      <c r="A4450" s="86">
        <v>4011234</v>
      </c>
      <c r="B4450" s="87" t="s">
        <v>4602</v>
      </c>
      <c r="C4450" s="87" t="s">
        <v>346</v>
      </c>
      <c r="D4450" s="88">
        <v>47.15</v>
      </c>
    </row>
    <row r="4451" spans="1:4" x14ac:dyDescent="0.2">
      <c r="A4451" s="86">
        <v>4011233</v>
      </c>
      <c r="B4451" s="87" t="s">
        <v>4603</v>
      </c>
      <c r="C4451" s="87" t="s">
        <v>346</v>
      </c>
      <c r="D4451" s="88">
        <v>64.77</v>
      </c>
    </row>
    <row r="4452" spans="1:4" x14ac:dyDescent="0.2">
      <c r="A4452" s="86">
        <v>4011232</v>
      </c>
      <c r="B4452" s="87" t="s">
        <v>4604</v>
      </c>
      <c r="C4452" s="87" t="s">
        <v>346</v>
      </c>
      <c r="D4452" s="88">
        <v>34.28</v>
      </c>
    </row>
    <row r="4453" spans="1:4" x14ac:dyDescent="0.2">
      <c r="A4453" s="86">
        <v>4011372</v>
      </c>
      <c r="B4453" s="87" t="s">
        <v>4605</v>
      </c>
      <c r="C4453" s="87" t="s">
        <v>1585</v>
      </c>
      <c r="D4453" s="88">
        <v>5.59</v>
      </c>
    </row>
    <row r="4454" spans="1:4" x14ac:dyDescent="0.2">
      <c r="A4454" s="86">
        <v>4011371</v>
      </c>
      <c r="B4454" s="87" t="s">
        <v>4606</v>
      </c>
      <c r="C4454" s="87" t="s">
        <v>1585</v>
      </c>
      <c r="D4454" s="88">
        <v>3.92</v>
      </c>
    </row>
    <row r="4455" spans="1:4" x14ac:dyDescent="0.2">
      <c r="A4455" s="86">
        <v>4011378</v>
      </c>
      <c r="B4455" s="87" t="s">
        <v>4607</v>
      </c>
      <c r="C4455" s="87" t="s">
        <v>1585</v>
      </c>
      <c r="D4455" s="88">
        <v>5.59</v>
      </c>
    </row>
    <row r="4456" spans="1:4" x14ac:dyDescent="0.2">
      <c r="A4456" s="86">
        <v>4011377</v>
      </c>
      <c r="B4456" s="87" t="s">
        <v>4608</v>
      </c>
      <c r="C4456" s="87" t="s">
        <v>1585</v>
      </c>
      <c r="D4456" s="88">
        <v>3.92</v>
      </c>
    </row>
    <row r="4457" spans="1:4" x14ac:dyDescent="0.2">
      <c r="A4457" s="86">
        <v>4011368</v>
      </c>
      <c r="B4457" s="87" t="s">
        <v>4609</v>
      </c>
      <c r="C4457" s="87" t="s">
        <v>1585</v>
      </c>
      <c r="D4457" s="88">
        <v>4.47</v>
      </c>
    </row>
    <row r="4458" spans="1:4" x14ac:dyDescent="0.2">
      <c r="A4458" s="86">
        <v>4011367</v>
      </c>
      <c r="B4458" s="87" t="s">
        <v>4610</v>
      </c>
      <c r="C4458" s="87" t="s">
        <v>1585</v>
      </c>
      <c r="D4458" s="88">
        <v>2.8</v>
      </c>
    </row>
    <row r="4459" spans="1:4" x14ac:dyDescent="0.2">
      <c r="A4459" s="86">
        <v>4011374</v>
      </c>
      <c r="B4459" s="87" t="s">
        <v>4611</v>
      </c>
      <c r="C4459" s="87" t="s">
        <v>1585</v>
      </c>
      <c r="D4459" s="88">
        <v>4.47</v>
      </c>
    </row>
    <row r="4460" spans="1:4" x14ac:dyDescent="0.2">
      <c r="A4460" s="86">
        <v>4011373</v>
      </c>
      <c r="B4460" s="87" t="s">
        <v>4612</v>
      </c>
      <c r="C4460" s="87" t="s">
        <v>1585</v>
      </c>
      <c r="D4460" s="88">
        <v>2.8</v>
      </c>
    </row>
    <row r="4461" spans="1:4" x14ac:dyDescent="0.2">
      <c r="A4461" s="86">
        <v>4011370</v>
      </c>
      <c r="B4461" s="87" t="s">
        <v>4613</v>
      </c>
      <c r="C4461" s="87" t="s">
        <v>1585</v>
      </c>
      <c r="D4461" s="88">
        <v>5.08</v>
      </c>
    </row>
    <row r="4462" spans="1:4" x14ac:dyDescent="0.2">
      <c r="A4462" s="86">
        <v>4011369</v>
      </c>
      <c r="B4462" s="87" t="s">
        <v>4614</v>
      </c>
      <c r="C4462" s="87" t="s">
        <v>1585</v>
      </c>
      <c r="D4462" s="88">
        <v>3.41</v>
      </c>
    </row>
    <row r="4463" spans="1:4" x14ac:dyDescent="0.2">
      <c r="A4463" s="86">
        <v>4011376</v>
      </c>
      <c r="B4463" s="87" t="s">
        <v>4615</v>
      </c>
      <c r="C4463" s="87" t="s">
        <v>1585</v>
      </c>
      <c r="D4463" s="88">
        <v>5.08</v>
      </c>
    </row>
    <row r="4464" spans="1:4" x14ac:dyDescent="0.2">
      <c r="A4464" s="86">
        <v>4011375</v>
      </c>
      <c r="B4464" s="87" t="s">
        <v>4616</v>
      </c>
      <c r="C4464" s="87" t="s">
        <v>1585</v>
      </c>
      <c r="D4464" s="88">
        <v>3.41</v>
      </c>
    </row>
    <row r="4465" spans="1:4" x14ac:dyDescent="0.2">
      <c r="A4465" s="86">
        <v>4011360</v>
      </c>
      <c r="B4465" s="87" t="s">
        <v>4617</v>
      </c>
      <c r="C4465" s="87" t="s">
        <v>1585</v>
      </c>
      <c r="D4465" s="88">
        <v>1.94</v>
      </c>
    </row>
    <row r="4466" spans="1:4" x14ac:dyDescent="0.2">
      <c r="A4466" s="86">
        <v>4011359</v>
      </c>
      <c r="B4466" s="87" t="s">
        <v>4618</v>
      </c>
      <c r="C4466" s="87" t="s">
        <v>1585</v>
      </c>
      <c r="D4466" s="88">
        <v>1.43</v>
      </c>
    </row>
    <row r="4467" spans="1:4" x14ac:dyDescent="0.2">
      <c r="A4467" s="86">
        <v>4011366</v>
      </c>
      <c r="B4467" s="87" t="s">
        <v>4619</v>
      </c>
      <c r="C4467" s="87" t="s">
        <v>1585</v>
      </c>
      <c r="D4467" s="88">
        <v>1.94</v>
      </c>
    </row>
    <row r="4468" spans="1:4" x14ac:dyDescent="0.2">
      <c r="A4468" s="86">
        <v>4011365</v>
      </c>
      <c r="B4468" s="87" t="s">
        <v>4620</v>
      </c>
      <c r="C4468" s="87" t="s">
        <v>1585</v>
      </c>
      <c r="D4468" s="88">
        <v>1.43</v>
      </c>
    </row>
    <row r="4469" spans="1:4" x14ac:dyDescent="0.2">
      <c r="A4469" s="86">
        <v>4011356</v>
      </c>
      <c r="B4469" s="87" t="s">
        <v>4621</v>
      </c>
      <c r="C4469" s="87" t="s">
        <v>1585</v>
      </c>
      <c r="D4469" s="88">
        <v>1.47</v>
      </c>
    </row>
    <row r="4470" spans="1:4" x14ac:dyDescent="0.2">
      <c r="A4470" s="86">
        <v>4011355</v>
      </c>
      <c r="B4470" s="87" t="s">
        <v>4622</v>
      </c>
      <c r="C4470" s="87" t="s">
        <v>1585</v>
      </c>
      <c r="D4470" s="88">
        <v>0.97</v>
      </c>
    </row>
    <row r="4471" spans="1:4" x14ac:dyDescent="0.2">
      <c r="A4471" s="86">
        <v>4011362</v>
      </c>
      <c r="B4471" s="87" t="s">
        <v>4623</v>
      </c>
      <c r="C4471" s="87" t="s">
        <v>1585</v>
      </c>
      <c r="D4471" s="88">
        <v>1.47</v>
      </c>
    </row>
    <row r="4472" spans="1:4" x14ac:dyDescent="0.2">
      <c r="A4472" s="86">
        <v>4011361</v>
      </c>
      <c r="B4472" s="87" t="s">
        <v>4624</v>
      </c>
      <c r="C4472" s="87" t="s">
        <v>1585</v>
      </c>
      <c r="D4472" s="88">
        <v>0.97</v>
      </c>
    </row>
    <row r="4473" spans="1:4" x14ac:dyDescent="0.2">
      <c r="A4473" s="86">
        <v>4011358</v>
      </c>
      <c r="B4473" s="87" t="s">
        <v>4625</v>
      </c>
      <c r="C4473" s="87" t="s">
        <v>1585</v>
      </c>
      <c r="D4473" s="88">
        <v>1.72</v>
      </c>
    </row>
    <row r="4474" spans="1:4" x14ac:dyDescent="0.2">
      <c r="A4474" s="86">
        <v>4011357</v>
      </c>
      <c r="B4474" s="87" t="s">
        <v>4626</v>
      </c>
      <c r="C4474" s="87" t="s">
        <v>1585</v>
      </c>
      <c r="D4474" s="88">
        <v>1.21</v>
      </c>
    </row>
    <row r="4475" spans="1:4" x14ac:dyDescent="0.2">
      <c r="A4475" s="86">
        <v>4011364</v>
      </c>
      <c r="B4475" s="87" t="s">
        <v>4627</v>
      </c>
      <c r="C4475" s="87" t="s">
        <v>1585</v>
      </c>
      <c r="D4475" s="88">
        <v>1.72</v>
      </c>
    </row>
    <row r="4476" spans="1:4" x14ac:dyDescent="0.2">
      <c r="A4476" s="86">
        <v>4011363</v>
      </c>
      <c r="B4476" s="87" t="s">
        <v>4628</v>
      </c>
      <c r="C4476" s="87" t="s">
        <v>1585</v>
      </c>
      <c r="D4476" s="88">
        <v>1.21</v>
      </c>
    </row>
    <row r="4477" spans="1:4" x14ac:dyDescent="0.2">
      <c r="A4477" s="86">
        <v>4011384</v>
      </c>
      <c r="B4477" s="87" t="s">
        <v>4629</v>
      </c>
      <c r="C4477" s="87" t="s">
        <v>1585</v>
      </c>
      <c r="D4477" s="88">
        <v>6.1</v>
      </c>
    </row>
    <row r="4478" spans="1:4" x14ac:dyDescent="0.2">
      <c r="A4478" s="86">
        <v>4011383</v>
      </c>
      <c r="B4478" s="87" t="s">
        <v>4630</v>
      </c>
      <c r="C4478" s="87" t="s">
        <v>1585</v>
      </c>
      <c r="D4478" s="88">
        <v>4.29</v>
      </c>
    </row>
    <row r="4479" spans="1:4" x14ac:dyDescent="0.2">
      <c r="A4479" s="86">
        <v>4011390</v>
      </c>
      <c r="B4479" s="87" t="s">
        <v>4631</v>
      </c>
      <c r="C4479" s="87" t="s">
        <v>1585</v>
      </c>
      <c r="D4479" s="88">
        <v>6.1</v>
      </c>
    </row>
    <row r="4480" spans="1:4" x14ac:dyDescent="0.2">
      <c r="A4480" s="86">
        <v>4011389</v>
      </c>
      <c r="B4480" s="87" t="s">
        <v>4632</v>
      </c>
      <c r="C4480" s="87" t="s">
        <v>1585</v>
      </c>
      <c r="D4480" s="88">
        <v>4.29</v>
      </c>
    </row>
    <row r="4481" spans="1:4" x14ac:dyDescent="0.2">
      <c r="A4481" s="86">
        <v>4011380</v>
      </c>
      <c r="B4481" s="87" t="s">
        <v>4633</v>
      </c>
      <c r="C4481" s="87" t="s">
        <v>1585</v>
      </c>
      <c r="D4481" s="88">
        <v>4.9800000000000004</v>
      </c>
    </row>
    <row r="4482" spans="1:4" x14ac:dyDescent="0.2">
      <c r="A4482" s="86">
        <v>4011379</v>
      </c>
      <c r="B4482" s="87" t="s">
        <v>4634</v>
      </c>
      <c r="C4482" s="87" t="s">
        <v>1585</v>
      </c>
      <c r="D4482" s="88">
        <v>3.18</v>
      </c>
    </row>
    <row r="4483" spans="1:4" x14ac:dyDescent="0.2">
      <c r="A4483" s="86">
        <v>4011386</v>
      </c>
      <c r="B4483" s="87" t="s">
        <v>4635</v>
      </c>
      <c r="C4483" s="87" t="s">
        <v>1585</v>
      </c>
      <c r="D4483" s="88">
        <v>4.9800000000000004</v>
      </c>
    </row>
    <row r="4484" spans="1:4" x14ac:dyDescent="0.2">
      <c r="A4484" s="86">
        <v>4011385</v>
      </c>
      <c r="B4484" s="87" t="s">
        <v>4636</v>
      </c>
      <c r="C4484" s="87" t="s">
        <v>1585</v>
      </c>
      <c r="D4484" s="88">
        <v>3.18</v>
      </c>
    </row>
    <row r="4485" spans="1:4" x14ac:dyDescent="0.2">
      <c r="A4485" s="86">
        <v>4011382</v>
      </c>
      <c r="B4485" s="87" t="s">
        <v>4637</v>
      </c>
      <c r="C4485" s="87" t="s">
        <v>1585</v>
      </c>
      <c r="D4485" s="88">
        <v>5.59</v>
      </c>
    </row>
    <row r="4486" spans="1:4" x14ac:dyDescent="0.2">
      <c r="A4486" s="86">
        <v>4011381</v>
      </c>
      <c r="B4486" s="87" t="s">
        <v>4638</v>
      </c>
      <c r="C4486" s="87" t="s">
        <v>1585</v>
      </c>
      <c r="D4486" s="88">
        <v>3.78</v>
      </c>
    </row>
    <row r="4487" spans="1:4" x14ac:dyDescent="0.2">
      <c r="A4487" s="86">
        <v>4011388</v>
      </c>
      <c r="B4487" s="87" t="s">
        <v>4639</v>
      </c>
      <c r="C4487" s="87" t="s">
        <v>1585</v>
      </c>
      <c r="D4487" s="88">
        <v>5.59</v>
      </c>
    </row>
    <row r="4488" spans="1:4" x14ac:dyDescent="0.2">
      <c r="A4488" s="86">
        <v>4011387</v>
      </c>
      <c r="B4488" s="87" t="s">
        <v>4640</v>
      </c>
      <c r="C4488" s="87" t="s">
        <v>1585</v>
      </c>
      <c r="D4488" s="88">
        <v>3.78</v>
      </c>
    </row>
    <row r="4489" spans="1:4" x14ac:dyDescent="0.2">
      <c r="A4489" s="86">
        <v>4011212</v>
      </c>
      <c r="B4489" s="87" t="s">
        <v>4641</v>
      </c>
      <c r="C4489" s="87" t="s">
        <v>1585</v>
      </c>
      <c r="D4489" s="88">
        <v>0.06</v>
      </c>
    </row>
    <row r="4490" spans="1:4" x14ac:dyDescent="0.2">
      <c r="A4490" s="86">
        <v>4208197</v>
      </c>
      <c r="B4490" s="87" t="s">
        <v>4642</v>
      </c>
      <c r="C4490" s="87" t="s">
        <v>151</v>
      </c>
      <c r="D4490" s="88">
        <v>13266.1</v>
      </c>
    </row>
    <row r="4491" spans="1:4" x14ac:dyDescent="0.2">
      <c r="A4491" s="86">
        <v>4208158</v>
      </c>
      <c r="B4491" s="87" t="s">
        <v>4643</v>
      </c>
      <c r="C4491" s="87" t="s">
        <v>151</v>
      </c>
      <c r="D4491" s="88">
        <v>17700.53</v>
      </c>
    </row>
    <row r="4492" spans="1:4" x14ac:dyDescent="0.2">
      <c r="A4492" s="86">
        <v>4208198</v>
      </c>
      <c r="B4492" s="87" t="s">
        <v>4644</v>
      </c>
      <c r="C4492" s="87" t="s">
        <v>151</v>
      </c>
      <c r="D4492" s="88">
        <v>18742.18</v>
      </c>
    </row>
    <row r="4493" spans="1:4" x14ac:dyDescent="0.2">
      <c r="A4493" s="86">
        <v>4208159</v>
      </c>
      <c r="B4493" s="87" t="s">
        <v>4645</v>
      </c>
      <c r="C4493" s="87" t="s">
        <v>151</v>
      </c>
      <c r="D4493" s="88">
        <v>28396.97</v>
      </c>
    </row>
    <row r="4494" spans="1:4" x14ac:dyDescent="0.2">
      <c r="A4494" s="86">
        <v>4208160</v>
      </c>
      <c r="B4494" s="87" t="s">
        <v>4646</v>
      </c>
      <c r="C4494" s="87" t="s">
        <v>151</v>
      </c>
      <c r="D4494" s="88">
        <v>33712.080000000002</v>
      </c>
    </row>
    <row r="4495" spans="1:4" x14ac:dyDescent="0.2">
      <c r="A4495" s="86">
        <v>4208199</v>
      </c>
      <c r="B4495" s="87" t="s">
        <v>4647</v>
      </c>
      <c r="C4495" s="87" t="s">
        <v>151</v>
      </c>
      <c r="D4495" s="88">
        <v>39017.599999999999</v>
      </c>
    </row>
    <row r="4496" spans="1:4" x14ac:dyDescent="0.2">
      <c r="A4496" s="86">
        <v>4208161</v>
      </c>
      <c r="B4496" s="87" t="s">
        <v>4648</v>
      </c>
      <c r="C4496" s="87" t="s">
        <v>151</v>
      </c>
      <c r="D4496" s="88">
        <v>49402.559999999998</v>
      </c>
    </row>
    <row r="4497" spans="1:4" x14ac:dyDescent="0.2">
      <c r="A4497" s="86">
        <v>4208162</v>
      </c>
      <c r="B4497" s="87" t="s">
        <v>4649</v>
      </c>
      <c r="C4497" s="87" t="s">
        <v>151</v>
      </c>
      <c r="D4497" s="88">
        <v>54704.55</v>
      </c>
    </row>
    <row r="4498" spans="1:4" x14ac:dyDescent="0.2">
      <c r="A4498" s="86">
        <v>4208163</v>
      </c>
      <c r="B4498" s="87" t="s">
        <v>4650</v>
      </c>
      <c r="C4498" s="87" t="s">
        <v>151</v>
      </c>
      <c r="D4498" s="88">
        <v>69350.210000000006</v>
      </c>
    </row>
    <row r="4499" spans="1:4" x14ac:dyDescent="0.2">
      <c r="A4499" s="86">
        <v>4208200</v>
      </c>
      <c r="B4499" s="87" t="s">
        <v>4651</v>
      </c>
      <c r="C4499" s="87" t="s">
        <v>151</v>
      </c>
      <c r="D4499" s="88">
        <v>75618.240000000005</v>
      </c>
    </row>
    <row r="4500" spans="1:4" x14ac:dyDescent="0.2">
      <c r="A4500" s="86">
        <v>4208164</v>
      </c>
      <c r="B4500" s="87" t="s">
        <v>4652</v>
      </c>
      <c r="C4500" s="87" t="s">
        <v>151</v>
      </c>
      <c r="D4500" s="88">
        <v>89118.36</v>
      </c>
    </row>
    <row r="4501" spans="1:4" x14ac:dyDescent="0.2">
      <c r="A4501" s="86">
        <v>4208201</v>
      </c>
      <c r="B4501" s="87" t="s">
        <v>4653</v>
      </c>
      <c r="C4501" s="87" t="s">
        <v>151</v>
      </c>
      <c r="D4501" s="88">
        <v>21162.6</v>
      </c>
    </row>
    <row r="4502" spans="1:4" x14ac:dyDescent="0.2">
      <c r="A4502" s="86">
        <v>4208151</v>
      </c>
      <c r="B4502" s="87" t="s">
        <v>4654</v>
      </c>
      <c r="C4502" s="87" t="s">
        <v>151</v>
      </c>
      <c r="D4502" s="88">
        <v>29205.83</v>
      </c>
    </row>
    <row r="4503" spans="1:4" x14ac:dyDescent="0.2">
      <c r="A4503" s="86">
        <v>4208202</v>
      </c>
      <c r="B4503" s="87" t="s">
        <v>4655</v>
      </c>
      <c r="C4503" s="87" t="s">
        <v>151</v>
      </c>
      <c r="D4503" s="88">
        <v>32407.08</v>
      </c>
    </row>
    <row r="4504" spans="1:4" x14ac:dyDescent="0.2">
      <c r="A4504" s="86">
        <v>4208152</v>
      </c>
      <c r="B4504" s="87" t="s">
        <v>4656</v>
      </c>
      <c r="C4504" s="87" t="s">
        <v>151</v>
      </c>
      <c r="D4504" s="88">
        <v>46576.24</v>
      </c>
    </row>
    <row r="4505" spans="1:4" x14ac:dyDescent="0.2">
      <c r="A4505" s="86">
        <v>4208153</v>
      </c>
      <c r="B4505" s="87" t="s">
        <v>4657</v>
      </c>
      <c r="C4505" s="87" t="s">
        <v>151</v>
      </c>
      <c r="D4505" s="88">
        <v>55212.57</v>
      </c>
    </row>
    <row r="4506" spans="1:4" x14ac:dyDescent="0.2">
      <c r="A4506" s="86">
        <v>4208203</v>
      </c>
      <c r="B4506" s="87" t="s">
        <v>4658</v>
      </c>
      <c r="C4506" s="87" t="s">
        <v>151</v>
      </c>
      <c r="D4506" s="88">
        <v>63937.98</v>
      </c>
    </row>
    <row r="4507" spans="1:4" x14ac:dyDescent="0.2">
      <c r="A4507" s="86">
        <v>4208154</v>
      </c>
      <c r="B4507" s="87" t="s">
        <v>4659</v>
      </c>
      <c r="C4507" s="87" t="s">
        <v>151</v>
      </c>
      <c r="D4507" s="88">
        <v>80658.539999999994</v>
      </c>
    </row>
    <row r="4508" spans="1:4" x14ac:dyDescent="0.2">
      <c r="A4508" s="86">
        <v>4208155</v>
      </c>
      <c r="B4508" s="87" t="s">
        <v>4660</v>
      </c>
      <c r="C4508" s="87" t="s">
        <v>151</v>
      </c>
      <c r="D4508" s="88">
        <v>89512.28</v>
      </c>
    </row>
    <row r="4509" spans="1:4" x14ac:dyDescent="0.2">
      <c r="A4509" s="86">
        <v>4208156</v>
      </c>
      <c r="B4509" s="87" t="s">
        <v>4661</v>
      </c>
      <c r="C4509" s="87" t="s">
        <v>151</v>
      </c>
      <c r="D4509" s="88">
        <v>106560.52</v>
      </c>
    </row>
    <row r="4510" spans="1:4" x14ac:dyDescent="0.2">
      <c r="A4510" s="86">
        <v>4208204</v>
      </c>
      <c r="B4510" s="87" t="s">
        <v>4662</v>
      </c>
      <c r="C4510" s="87" t="s">
        <v>151</v>
      </c>
      <c r="D4510" s="88">
        <v>123900.44</v>
      </c>
    </row>
    <row r="4511" spans="1:4" x14ac:dyDescent="0.2">
      <c r="A4511" s="86">
        <v>4208157</v>
      </c>
      <c r="B4511" s="87" t="s">
        <v>4663</v>
      </c>
      <c r="C4511" s="87" t="s">
        <v>151</v>
      </c>
      <c r="D4511" s="88">
        <v>132374.76</v>
      </c>
    </row>
    <row r="4512" spans="1:4" x14ac:dyDescent="0.2">
      <c r="A4512" s="86">
        <v>4208127</v>
      </c>
      <c r="B4512" s="87" t="s">
        <v>4664</v>
      </c>
      <c r="C4512" s="87" t="s">
        <v>237</v>
      </c>
      <c r="D4512" s="88">
        <v>27.86</v>
      </c>
    </row>
    <row r="4513" spans="1:4" x14ac:dyDescent="0.2">
      <c r="A4513" s="86">
        <v>4208196</v>
      </c>
      <c r="B4513" s="87" t="s">
        <v>4665</v>
      </c>
      <c r="C4513" s="87" t="s">
        <v>151</v>
      </c>
      <c r="D4513" s="88">
        <v>2494.14</v>
      </c>
    </row>
    <row r="4514" spans="1:4" x14ac:dyDescent="0.2">
      <c r="A4514" s="86">
        <v>4208209</v>
      </c>
      <c r="B4514" s="87" t="s">
        <v>4666</v>
      </c>
      <c r="C4514" s="87" t="s">
        <v>151</v>
      </c>
      <c r="D4514" s="88">
        <v>10457.700000000001</v>
      </c>
    </row>
    <row r="4515" spans="1:4" x14ac:dyDescent="0.2">
      <c r="A4515" s="86">
        <v>4208206</v>
      </c>
      <c r="B4515" s="87" t="s">
        <v>4667</v>
      </c>
      <c r="C4515" s="87" t="s">
        <v>3251</v>
      </c>
      <c r="D4515" s="88">
        <v>118.37</v>
      </c>
    </row>
    <row r="4516" spans="1:4" x14ac:dyDescent="0.2">
      <c r="A4516" s="86">
        <v>4208210</v>
      </c>
      <c r="B4516" s="87" t="s">
        <v>4668</v>
      </c>
      <c r="C4516" s="87" t="s">
        <v>151</v>
      </c>
      <c r="D4516" s="88">
        <v>23653.64</v>
      </c>
    </row>
    <row r="4517" spans="1:4" x14ac:dyDescent="0.2">
      <c r="A4517" s="86">
        <v>4208195</v>
      </c>
      <c r="B4517" s="87" t="s">
        <v>4669</v>
      </c>
      <c r="C4517" s="87" t="s">
        <v>151</v>
      </c>
      <c r="D4517" s="88">
        <v>12530.04</v>
      </c>
    </row>
    <row r="4518" spans="1:4" x14ac:dyDescent="0.2">
      <c r="A4518" s="86">
        <v>4208208</v>
      </c>
      <c r="B4518" s="87" t="s">
        <v>4670</v>
      </c>
      <c r="C4518" s="87" t="s">
        <v>3251</v>
      </c>
      <c r="D4518" s="88">
        <v>539.57000000000005</v>
      </c>
    </row>
    <row r="4519" spans="1:4" x14ac:dyDescent="0.2">
      <c r="A4519" s="86">
        <v>4208135</v>
      </c>
      <c r="B4519" s="87" t="s">
        <v>4671</v>
      </c>
      <c r="C4519" s="87" t="s">
        <v>146</v>
      </c>
      <c r="D4519" s="88">
        <v>2009.42</v>
      </c>
    </row>
    <row r="4520" spans="1:4" x14ac:dyDescent="0.2">
      <c r="A4520" s="86">
        <v>4208136</v>
      </c>
      <c r="B4520" s="87" t="s">
        <v>4672</v>
      </c>
      <c r="C4520" s="87" t="s">
        <v>146</v>
      </c>
      <c r="D4520" s="88">
        <v>2290.83</v>
      </c>
    </row>
    <row r="4521" spans="1:4" x14ac:dyDescent="0.2">
      <c r="A4521" s="86">
        <v>4208137</v>
      </c>
      <c r="B4521" s="87" t="s">
        <v>4673</v>
      </c>
      <c r="C4521" s="87" t="s">
        <v>146</v>
      </c>
      <c r="D4521" s="88">
        <v>2481.5700000000002</v>
      </c>
    </row>
    <row r="4522" spans="1:4" x14ac:dyDescent="0.2">
      <c r="A4522" s="86">
        <v>4208138</v>
      </c>
      <c r="B4522" s="87" t="s">
        <v>4674</v>
      </c>
      <c r="C4522" s="87" t="s">
        <v>146</v>
      </c>
      <c r="D4522" s="88">
        <v>2960.72</v>
      </c>
    </row>
    <row r="4523" spans="1:4" x14ac:dyDescent="0.2">
      <c r="A4523" s="86">
        <v>4208139</v>
      </c>
      <c r="B4523" s="87" t="s">
        <v>4675</v>
      </c>
      <c r="C4523" s="87" t="s">
        <v>146</v>
      </c>
      <c r="D4523" s="88">
        <v>2964.56</v>
      </c>
    </row>
    <row r="4524" spans="1:4" x14ac:dyDescent="0.2">
      <c r="A4524" s="86">
        <v>4208140</v>
      </c>
      <c r="B4524" s="87" t="s">
        <v>4676</v>
      </c>
      <c r="C4524" s="87" t="s">
        <v>146</v>
      </c>
      <c r="D4524" s="88">
        <v>3687.32</v>
      </c>
    </row>
    <row r="4525" spans="1:4" x14ac:dyDescent="0.2">
      <c r="A4525" s="86">
        <v>4208141</v>
      </c>
      <c r="B4525" s="87" t="s">
        <v>4677</v>
      </c>
      <c r="C4525" s="87" t="s">
        <v>146</v>
      </c>
      <c r="D4525" s="88">
        <v>3696.9</v>
      </c>
    </row>
    <row r="4526" spans="1:4" x14ac:dyDescent="0.2">
      <c r="A4526" s="86">
        <v>4208212</v>
      </c>
      <c r="B4526" s="87" t="s">
        <v>4678</v>
      </c>
      <c r="C4526" s="87" t="s">
        <v>146</v>
      </c>
      <c r="D4526" s="88">
        <v>3698.54</v>
      </c>
    </row>
    <row r="4527" spans="1:4" x14ac:dyDescent="0.2">
      <c r="A4527" s="86">
        <v>4208213</v>
      </c>
      <c r="B4527" s="87" t="s">
        <v>4679</v>
      </c>
      <c r="C4527" s="87" t="s">
        <v>146</v>
      </c>
      <c r="D4527" s="88">
        <v>4258.6899999999996</v>
      </c>
    </row>
    <row r="4528" spans="1:4" x14ac:dyDescent="0.2">
      <c r="A4528" s="86">
        <v>4208214</v>
      </c>
      <c r="B4528" s="87" t="s">
        <v>4680</v>
      </c>
      <c r="C4528" s="87" t="s">
        <v>146</v>
      </c>
      <c r="D4528" s="88">
        <v>4815.04</v>
      </c>
    </row>
    <row r="4529" spans="1:4" x14ac:dyDescent="0.2">
      <c r="A4529" s="86">
        <v>4208215</v>
      </c>
      <c r="B4529" s="87" t="s">
        <v>4681</v>
      </c>
      <c r="C4529" s="87" t="s">
        <v>146</v>
      </c>
      <c r="D4529" s="88">
        <v>4821.6000000000004</v>
      </c>
    </row>
    <row r="4530" spans="1:4" x14ac:dyDescent="0.2">
      <c r="A4530" s="86">
        <v>4208216</v>
      </c>
      <c r="B4530" s="87" t="s">
        <v>4682</v>
      </c>
      <c r="C4530" s="87" t="s">
        <v>146</v>
      </c>
      <c r="D4530" s="88">
        <v>2186.1999999999998</v>
      </c>
    </row>
    <row r="4531" spans="1:4" x14ac:dyDescent="0.2">
      <c r="A4531" s="86">
        <v>4208217</v>
      </c>
      <c r="B4531" s="87" t="s">
        <v>4683</v>
      </c>
      <c r="C4531" s="87" t="s">
        <v>146</v>
      </c>
      <c r="D4531" s="88">
        <v>2485.4299999999998</v>
      </c>
    </row>
    <row r="4532" spans="1:4" x14ac:dyDescent="0.2">
      <c r="A4532" s="86">
        <v>4208218</v>
      </c>
      <c r="B4532" s="87" t="s">
        <v>4684</v>
      </c>
      <c r="C4532" s="87" t="s">
        <v>146</v>
      </c>
      <c r="D4532" s="88">
        <v>3150.39</v>
      </c>
    </row>
    <row r="4533" spans="1:4" x14ac:dyDescent="0.2">
      <c r="A4533" s="86">
        <v>4208219</v>
      </c>
      <c r="B4533" s="87" t="s">
        <v>4685</v>
      </c>
      <c r="C4533" s="87" t="s">
        <v>146</v>
      </c>
      <c r="D4533" s="88">
        <v>4192.75</v>
      </c>
    </row>
    <row r="4534" spans="1:4" x14ac:dyDescent="0.2">
      <c r="A4534" s="86">
        <v>4208220</v>
      </c>
      <c r="B4534" s="87" t="s">
        <v>4686</v>
      </c>
      <c r="C4534" s="87" t="s">
        <v>146</v>
      </c>
      <c r="D4534" s="88">
        <v>4442.16</v>
      </c>
    </row>
    <row r="4535" spans="1:4" x14ac:dyDescent="0.2">
      <c r="A4535" s="86">
        <v>4208221</v>
      </c>
      <c r="B4535" s="87" t="s">
        <v>4687</v>
      </c>
      <c r="C4535" s="87" t="s">
        <v>146</v>
      </c>
      <c r="D4535" s="88">
        <v>5848.81</v>
      </c>
    </row>
    <row r="4536" spans="1:4" x14ac:dyDescent="0.2">
      <c r="A4536" s="86">
        <v>4208222</v>
      </c>
      <c r="B4536" s="87" t="s">
        <v>4688</v>
      </c>
      <c r="C4536" s="87" t="s">
        <v>146</v>
      </c>
      <c r="D4536" s="88">
        <v>7373.47</v>
      </c>
    </row>
    <row r="4537" spans="1:4" x14ac:dyDescent="0.2">
      <c r="A4537" s="86">
        <v>4208223</v>
      </c>
      <c r="B4537" s="87" t="s">
        <v>4689</v>
      </c>
      <c r="C4537" s="87" t="s">
        <v>146</v>
      </c>
      <c r="D4537" s="88">
        <v>7376.02</v>
      </c>
    </row>
    <row r="4538" spans="1:4" x14ac:dyDescent="0.2">
      <c r="A4538" s="86">
        <v>4208224</v>
      </c>
      <c r="B4538" s="87" t="s">
        <v>4690</v>
      </c>
      <c r="C4538" s="87" t="s">
        <v>146</v>
      </c>
      <c r="D4538" s="88">
        <v>8610.5400000000009</v>
      </c>
    </row>
    <row r="4539" spans="1:4" x14ac:dyDescent="0.2">
      <c r="A4539" s="86">
        <v>4208225</v>
      </c>
      <c r="B4539" s="87" t="s">
        <v>4691</v>
      </c>
      <c r="C4539" s="87" t="s">
        <v>146</v>
      </c>
      <c r="D4539" s="88">
        <v>9504.18</v>
      </c>
    </row>
    <row r="4540" spans="1:4" x14ac:dyDescent="0.2">
      <c r="A4540" s="86">
        <v>4208226</v>
      </c>
      <c r="B4540" s="87" t="s">
        <v>4692</v>
      </c>
      <c r="C4540" s="87" t="s">
        <v>146</v>
      </c>
      <c r="D4540" s="88">
        <v>9862.56</v>
      </c>
    </row>
    <row r="4541" spans="1:4" x14ac:dyDescent="0.2">
      <c r="A4541" s="86">
        <v>4208227</v>
      </c>
      <c r="B4541" s="87" t="s">
        <v>4693</v>
      </c>
      <c r="C4541" s="87" t="s">
        <v>146</v>
      </c>
      <c r="D4541" s="88">
        <v>1902.7</v>
      </c>
    </row>
    <row r="4542" spans="1:4" x14ac:dyDescent="0.2">
      <c r="A4542" s="86">
        <v>4208228</v>
      </c>
      <c r="B4542" s="87" t="s">
        <v>4694</v>
      </c>
      <c r="C4542" s="87" t="s">
        <v>146</v>
      </c>
      <c r="D4542" s="88">
        <v>2169.56</v>
      </c>
    </row>
    <row r="4543" spans="1:4" x14ac:dyDescent="0.2">
      <c r="A4543" s="86">
        <v>4208229</v>
      </c>
      <c r="B4543" s="87" t="s">
        <v>4695</v>
      </c>
      <c r="C4543" s="87" t="s">
        <v>146</v>
      </c>
      <c r="D4543" s="88">
        <v>2744.15</v>
      </c>
    </row>
    <row r="4544" spans="1:4" x14ac:dyDescent="0.2">
      <c r="A4544" s="86">
        <v>4208230</v>
      </c>
      <c r="B4544" s="87" t="s">
        <v>4696</v>
      </c>
      <c r="C4544" s="87" t="s">
        <v>146</v>
      </c>
      <c r="D4544" s="88">
        <v>3656.31</v>
      </c>
    </row>
    <row r="4545" spans="1:4" x14ac:dyDescent="0.2">
      <c r="A4545" s="86">
        <v>4208231</v>
      </c>
      <c r="B4545" s="87" t="s">
        <v>4697</v>
      </c>
      <c r="C4545" s="87" t="s">
        <v>146</v>
      </c>
      <c r="D4545" s="88">
        <v>3875.53</v>
      </c>
    </row>
    <row r="4546" spans="1:4" x14ac:dyDescent="0.2">
      <c r="A4546" s="86">
        <v>4208232</v>
      </c>
      <c r="B4546" s="87" t="s">
        <v>4698</v>
      </c>
      <c r="C4546" s="87" t="s">
        <v>146</v>
      </c>
      <c r="D4546" s="88">
        <v>5099.1499999999996</v>
      </c>
    </row>
    <row r="4547" spans="1:4" x14ac:dyDescent="0.2">
      <c r="A4547" s="86">
        <v>4208233</v>
      </c>
      <c r="B4547" s="87" t="s">
        <v>4699</v>
      </c>
      <c r="C4547" s="87" t="s">
        <v>146</v>
      </c>
      <c r="D4547" s="88">
        <v>6425.86</v>
      </c>
    </row>
    <row r="4548" spans="1:4" x14ac:dyDescent="0.2">
      <c r="A4548" s="86">
        <v>4208234</v>
      </c>
      <c r="B4548" s="87" t="s">
        <v>4700</v>
      </c>
      <c r="C4548" s="87" t="s">
        <v>146</v>
      </c>
      <c r="D4548" s="88">
        <v>6428.21</v>
      </c>
    </row>
    <row r="4549" spans="1:4" x14ac:dyDescent="0.2">
      <c r="A4549" s="86">
        <v>4208235</v>
      </c>
      <c r="B4549" s="87" t="s">
        <v>4701</v>
      </c>
      <c r="C4549" s="87" t="s">
        <v>146</v>
      </c>
      <c r="D4549" s="88">
        <v>7504.85</v>
      </c>
    </row>
    <row r="4550" spans="1:4" x14ac:dyDescent="0.2">
      <c r="A4550" s="86">
        <v>4208236</v>
      </c>
      <c r="B4550" s="87" t="s">
        <v>4702</v>
      </c>
      <c r="C4550" s="87" t="s">
        <v>146</v>
      </c>
      <c r="D4550" s="88">
        <v>8562.5400000000009</v>
      </c>
    </row>
    <row r="4551" spans="1:4" x14ac:dyDescent="0.2">
      <c r="A4551" s="86">
        <v>4208237</v>
      </c>
      <c r="B4551" s="87" t="s">
        <v>4703</v>
      </c>
      <c r="C4551" s="87" t="s">
        <v>146</v>
      </c>
      <c r="D4551" s="88">
        <v>8598.89</v>
      </c>
    </row>
    <row r="4552" spans="1:4" x14ac:dyDescent="0.2">
      <c r="A4552" s="86">
        <v>4208128</v>
      </c>
      <c r="B4552" s="87" t="s">
        <v>4704</v>
      </c>
      <c r="C4552" s="87" t="s">
        <v>146</v>
      </c>
      <c r="D4552" s="88">
        <v>218.68</v>
      </c>
    </row>
    <row r="4553" spans="1:4" x14ac:dyDescent="0.2">
      <c r="A4553" s="86">
        <v>4208129</v>
      </c>
      <c r="B4553" s="87" t="s">
        <v>4705</v>
      </c>
      <c r="C4553" s="87" t="s">
        <v>146</v>
      </c>
      <c r="D4553" s="88">
        <v>242.23</v>
      </c>
    </row>
    <row r="4554" spans="1:4" x14ac:dyDescent="0.2">
      <c r="A4554" s="86">
        <v>4208130</v>
      </c>
      <c r="B4554" s="87" t="s">
        <v>4706</v>
      </c>
      <c r="C4554" s="87" t="s">
        <v>146</v>
      </c>
      <c r="D4554" s="88">
        <v>285.3</v>
      </c>
    </row>
    <row r="4555" spans="1:4" x14ac:dyDescent="0.2">
      <c r="A4555" s="86">
        <v>4208131</v>
      </c>
      <c r="B4555" s="87" t="s">
        <v>4707</v>
      </c>
      <c r="C4555" s="87" t="s">
        <v>146</v>
      </c>
      <c r="D4555" s="88">
        <v>334.03</v>
      </c>
    </row>
    <row r="4556" spans="1:4" x14ac:dyDescent="0.2">
      <c r="A4556" s="86">
        <v>4208132</v>
      </c>
      <c r="B4556" s="87" t="s">
        <v>4708</v>
      </c>
      <c r="C4556" s="87" t="s">
        <v>146</v>
      </c>
      <c r="D4556" s="88">
        <v>382.62</v>
      </c>
    </row>
    <row r="4557" spans="1:4" x14ac:dyDescent="0.2">
      <c r="A4557" s="86">
        <v>4208133</v>
      </c>
      <c r="B4557" s="87" t="s">
        <v>4709</v>
      </c>
      <c r="C4557" s="87" t="s">
        <v>146</v>
      </c>
      <c r="D4557" s="88">
        <v>431.38</v>
      </c>
    </row>
    <row r="4558" spans="1:4" x14ac:dyDescent="0.2">
      <c r="A4558" s="86">
        <v>4208134</v>
      </c>
      <c r="B4558" s="87" t="s">
        <v>4710</v>
      </c>
      <c r="C4558" s="87" t="s">
        <v>146</v>
      </c>
      <c r="D4558" s="88">
        <v>481</v>
      </c>
    </row>
    <row r="4559" spans="1:4" x14ac:dyDescent="0.2">
      <c r="A4559" s="86">
        <v>4208238</v>
      </c>
      <c r="B4559" s="87" t="s">
        <v>4711</v>
      </c>
      <c r="C4559" s="87" t="s">
        <v>146</v>
      </c>
      <c r="D4559" s="88">
        <v>511.86</v>
      </c>
    </row>
    <row r="4560" spans="1:4" x14ac:dyDescent="0.2">
      <c r="A4560" s="86">
        <v>4208239</v>
      </c>
      <c r="B4560" s="87" t="s">
        <v>4712</v>
      </c>
      <c r="C4560" s="87" t="s">
        <v>146</v>
      </c>
      <c r="D4560" s="88">
        <v>550.48</v>
      </c>
    </row>
    <row r="4561" spans="1:4" x14ac:dyDescent="0.2">
      <c r="A4561" s="86">
        <v>4413920</v>
      </c>
      <c r="B4561" s="87" t="s">
        <v>4713</v>
      </c>
      <c r="C4561" s="87" t="s">
        <v>1585</v>
      </c>
      <c r="D4561" s="88">
        <v>0.5</v>
      </c>
    </row>
    <row r="4562" spans="1:4" x14ac:dyDescent="0.2">
      <c r="A4562" s="86">
        <v>4413024</v>
      </c>
      <c r="B4562" s="87" t="s">
        <v>4714</v>
      </c>
      <c r="C4562" s="87" t="s">
        <v>1585</v>
      </c>
      <c r="D4562" s="88">
        <v>0.39</v>
      </c>
    </row>
    <row r="4563" spans="1:4" x14ac:dyDescent="0.2">
      <c r="A4563" s="86">
        <v>4413022</v>
      </c>
      <c r="B4563" s="87" t="s">
        <v>4715</v>
      </c>
      <c r="C4563" s="87" t="s">
        <v>1585</v>
      </c>
      <c r="D4563" s="88">
        <v>0.59</v>
      </c>
    </row>
    <row r="4564" spans="1:4" x14ac:dyDescent="0.2">
      <c r="A4564" s="86">
        <v>4413020</v>
      </c>
      <c r="B4564" s="87" t="s">
        <v>4716</v>
      </c>
      <c r="C4564" s="87" t="s">
        <v>146</v>
      </c>
      <c r="D4564" s="88">
        <v>36.200000000000003</v>
      </c>
    </row>
    <row r="4565" spans="1:4" x14ac:dyDescent="0.2">
      <c r="A4565" s="86">
        <v>4413013</v>
      </c>
      <c r="B4565" s="87" t="s">
        <v>4717</v>
      </c>
      <c r="C4565" s="87" t="s">
        <v>146</v>
      </c>
      <c r="D4565" s="88">
        <v>82.71</v>
      </c>
    </row>
    <row r="4566" spans="1:4" x14ac:dyDescent="0.2">
      <c r="A4566" s="86">
        <v>4413019</v>
      </c>
      <c r="B4566" s="87" t="s">
        <v>4718</v>
      </c>
      <c r="C4566" s="87" t="s">
        <v>146</v>
      </c>
      <c r="D4566" s="88">
        <v>32.75</v>
      </c>
    </row>
    <row r="4567" spans="1:4" x14ac:dyDescent="0.2">
      <c r="A4567" s="86">
        <v>4413026</v>
      </c>
      <c r="B4567" s="87" t="s">
        <v>4719</v>
      </c>
      <c r="C4567" s="87" t="s">
        <v>1585</v>
      </c>
      <c r="D4567" s="88">
        <v>235.11</v>
      </c>
    </row>
    <row r="4568" spans="1:4" x14ac:dyDescent="0.2">
      <c r="A4568" s="86">
        <v>4413996</v>
      </c>
      <c r="B4568" s="87" t="s">
        <v>4720</v>
      </c>
      <c r="C4568" s="87" t="s">
        <v>1585</v>
      </c>
      <c r="D4568" s="88">
        <v>9.2200000000000006</v>
      </c>
    </row>
    <row r="4569" spans="1:4" x14ac:dyDescent="0.2">
      <c r="A4569" s="86">
        <v>4413942</v>
      </c>
      <c r="B4569" s="87" t="s">
        <v>4721</v>
      </c>
      <c r="C4569" s="87" t="s">
        <v>346</v>
      </c>
      <c r="D4569" s="88">
        <v>1.81</v>
      </c>
    </row>
    <row r="4570" spans="1:4" x14ac:dyDescent="0.2">
      <c r="A4570" s="86">
        <v>4413018</v>
      </c>
      <c r="B4570" s="87" t="s">
        <v>4722</v>
      </c>
      <c r="C4570" s="87" t="s">
        <v>237</v>
      </c>
      <c r="D4570" s="88">
        <v>12.18</v>
      </c>
    </row>
    <row r="4571" spans="1:4" x14ac:dyDescent="0.2">
      <c r="A4571" s="86">
        <v>4413905</v>
      </c>
      <c r="B4571" s="87" t="s">
        <v>4723</v>
      </c>
      <c r="C4571" s="87" t="s">
        <v>1585</v>
      </c>
      <c r="D4571" s="88">
        <v>6.3</v>
      </c>
    </row>
    <row r="4572" spans="1:4" x14ac:dyDescent="0.2">
      <c r="A4572" s="86">
        <v>4413987</v>
      </c>
      <c r="B4572" s="87" t="s">
        <v>4724</v>
      </c>
      <c r="C4572" s="87" t="s">
        <v>1585</v>
      </c>
      <c r="D4572" s="88">
        <v>0.34</v>
      </c>
    </row>
    <row r="4573" spans="1:4" x14ac:dyDescent="0.2">
      <c r="A4573" s="86">
        <v>4413995</v>
      </c>
      <c r="B4573" s="87" t="s">
        <v>4725</v>
      </c>
      <c r="C4573" s="87" t="s">
        <v>1585</v>
      </c>
      <c r="D4573" s="88">
        <v>2.79</v>
      </c>
    </row>
    <row r="4574" spans="1:4" x14ac:dyDescent="0.2">
      <c r="A4574" s="86">
        <v>4413994</v>
      </c>
      <c r="B4574" s="87" t="s">
        <v>4726</v>
      </c>
      <c r="C4574" s="87" t="s">
        <v>146</v>
      </c>
      <c r="D4574" s="88">
        <v>643.54</v>
      </c>
    </row>
    <row r="4575" spans="1:4" x14ac:dyDescent="0.2">
      <c r="A4575" s="86">
        <v>4413200</v>
      </c>
      <c r="B4575" s="87" t="s">
        <v>4727</v>
      </c>
      <c r="C4575" s="87" t="s">
        <v>1585</v>
      </c>
      <c r="D4575" s="88">
        <v>15.14</v>
      </c>
    </row>
    <row r="4576" spans="1:4" x14ac:dyDescent="0.2">
      <c r="A4576" s="86">
        <v>4413990</v>
      </c>
      <c r="B4576" s="87" t="s">
        <v>4728</v>
      </c>
      <c r="C4576" s="87" t="s">
        <v>151</v>
      </c>
      <c r="D4576" s="88">
        <v>32.75</v>
      </c>
    </row>
    <row r="4577" spans="1:4" x14ac:dyDescent="0.2">
      <c r="A4577" s="86">
        <v>4413989</v>
      </c>
      <c r="B4577" s="87" t="s">
        <v>4729</v>
      </c>
      <c r="C4577" s="87" t="s">
        <v>151</v>
      </c>
      <c r="D4577" s="88">
        <v>36.200000000000003</v>
      </c>
    </row>
    <row r="4578" spans="1:4" x14ac:dyDescent="0.2">
      <c r="A4578" s="86">
        <v>4413951</v>
      </c>
      <c r="B4578" s="87" t="s">
        <v>4730</v>
      </c>
      <c r="C4578" s="87" t="s">
        <v>151</v>
      </c>
      <c r="D4578" s="88">
        <v>58.37</v>
      </c>
    </row>
    <row r="4579" spans="1:4" x14ac:dyDescent="0.2">
      <c r="A4579" s="86">
        <v>4413950</v>
      </c>
      <c r="B4579" s="87" t="s">
        <v>4731</v>
      </c>
      <c r="C4579" s="87" t="s">
        <v>151</v>
      </c>
      <c r="D4579" s="88">
        <v>109.8</v>
      </c>
    </row>
    <row r="4580" spans="1:4" x14ac:dyDescent="0.2">
      <c r="A4580" s="86">
        <v>4413949</v>
      </c>
      <c r="B4580" s="87" t="s">
        <v>4732</v>
      </c>
      <c r="C4580" s="87" t="s">
        <v>151</v>
      </c>
      <c r="D4580" s="88">
        <v>223.27</v>
      </c>
    </row>
    <row r="4581" spans="1:4" x14ac:dyDescent="0.2">
      <c r="A4581" s="86">
        <v>4413948</v>
      </c>
      <c r="B4581" s="87" t="s">
        <v>4733</v>
      </c>
      <c r="C4581" s="87" t="s">
        <v>151</v>
      </c>
      <c r="D4581" s="88">
        <v>52.06</v>
      </c>
    </row>
    <row r="4582" spans="1:4" x14ac:dyDescent="0.2">
      <c r="A4582" s="86">
        <v>4413947</v>
      </c>
      <c r="B4582" s="87" t="s">
        <v>4734</v>
      </c>
      <c r="C4582" s="87" t="s">
        <v>151</v>
      </c>
      <c r="D4582" s="88">
        <v>102.04</v>
      </c>
    </row>
    <row r="4583" spans="1:4" x14ac:dyDescent="0.2">
      <c r="A4583" s="86">
        <v>4413946</v>
      </c>
      <c r="B4583" s="87" t="s">
        <v>4735</v>
      </c>
      <c r="C4583" s="87" t="s">
        <v>151</v>
      </c>
      <c r="D4583" s="88">
        <v>127.89</v>
      </c>
    </row>
    <row r="4584" spans="1:4" x14ac:dyDescent="0.2">
      <c r="A4584" s="86">
        <v>4413952</v>
      </c>
      <c r="B4584" s="87" t="s">
        <v>4736</v>
      </c>
      <c r="C4584" s="87" t="s">
        <v>1585</v>
      </c>
      <c r="D4584" s="88">
        <v>73</v>
      </c>
    </row>
    <row r="4585" spans="1:4" x14ac:dyDescent="0.2">
      <c r="A4585" s="86">
        <v>4413012</v>
      </c>
      <c r="B4585" s="87" t="s">
        <v>4737</v>
      </c>
      <c r="C4585" s="87" t="s">
        <v>346</v>
      </c>
      <c r="D4585" s="88">
        <v>384.95</v>
      </c>
    </row>
    <row r="4586" spans="1:4" x14ac:dyDescent="0.2">
      <c r="A4586" s="86">
        <v>4413014</v>
      </c>
      <c r="B4586" s="87" t="s">
        <v>4738</v>
      </c>
      <c r="C4586" s="87" t="s">
        <v>1585</v>
      </c>
      <c r="D4586" s="88">
        <v>16.64</v>
      </c>
    </row>
    <row r="4587" spans="1:4" x14ac:dyDescent="0.2">
      <c r="A4587" s="86">
        <v>4413016</v>
      </c>
      <c r="B4587" s="87" t="s">
        <v>4739</v>
      </c>
      <c r="C4587" s="87" t="s">
        <v>1585</v>
      </c>
      <c r="D4587" s="88">
        <v>10.25</v>
      </c>
    </row>
    <row r="4588" spans="1:4" x14ac:dyDescent="0.2">
      <c r="A4588" s="86">
        <v>4413984</v>
      </c>
      <c r="B4588" s="87" t="s">
        <v>4740</v>
      </c>
      <c r="C4588" s="87" t="s">
        <v>346</v>
      </c>
      <c r="D4588" s="88">
        <v>3.72</v>
      </c>
    </row>
    <row r="4589" spans="1:4" x14ac:dyDescent="0.2">
      <c r="A4589" s="86">
        <v>4413986</v>
      </c>
      <c r="B4589" s="87" t="s">
        <v>4741</v>
      </c>
      <c r="C4589" s="87" t="s">
        <v>1585</v>
      </c>
      <c r="D4589" s="88">
        <v>7.0000000000000007E-2</v>
      </c>
    </row>
    <row r="4590" spans="1:4" x14ac:dyDescent="0.2">
      <c r="A4590" s="86">
        <v>4413985</v>
      </c>
      <c r="B4590" s="87" t="s">
        <v>4742</v>
      </c>
      <c r="C4590" s="87" t="s">
        <v>1585</v>
      </c>
      <c r="D4590" s="88">
        <v>22.14</v>
      </c>
    </row>
    <row r="4591" spans="1:4" x14ac:dyDescent="0.2">
      <c r="A4591" s="86">
        <v>4413017</v>
      </c>
      <c r="B4591" s="87" t="s">
        <v>4743</v>
      </c>
      <c r="C4591" s="87" t="s">
        <v>146</v>
      </c>
      <c r="D4591" s="88">
        <v>59.98</v>
      </c>
    </row>
    <row r="4592" spans="1:4" x14ac:dyDescent="0.2">
      <c r="A4592" s="86">
        <v>4415673</v>
      </c>
      <c r="B4592" s="87" t="s">
        <v>4744</v>
      </c>
      <c r="C4592" s="87" t="s">
        <v>1585</v>
      </c>
      <c r="D4592" s="88">
        <v>7.84</v>
      </c>
    </row>
    <row r="4593" spans="1:4" x14ac:dyDescent="0.2">
      <c r="A4593" s="86">
        <v>4415684</v>
      </c>
      <c r="B4593" s="87" t="s">
        <v>4745</v>
      </c>
      <c r="C4593" s="87" t="s">
        <v>1585</v>
      </c>
      <c r="D4593" s="88">
        <v>4.42</v>
      </c>
    </row>
    <row r="4594" spans="1:4" x14ac:dyDescent="0.2">
      <c r="A4594" s="86">
        <v>4413993</v>
      </c>
      <c r="B4594" s="87" t="s">
        <v>4746</v>
      </c>
      <c r="C4594" s="87" t="s">
        <v>1585</v>
      </c>
      <c r="D4594" s="88">
        <v>0.55000000000000004</v>
      </c>
    </row>
    <row r="4595" spans="1:4" x14ac:dyDescent="0.2">
      <c r="A4595" s="86">
        <v>4507754</v>
      </c>
      <c r="B4595" s="87" t="s">
        <v>4747</v>
      </c>
      <c r="C4595" s="87" t="s">
        <v>151</v>
      </c>
      <c r="D4595" s="88">
        <v>870.28</v>
      </c>
    </row>
    <row r="4596" spans="1:4" x14ac:dyDescent="0.2">
      <c r="A4596" s="86">
        <v>4507738</v>
      </c>
      <c r="B4596" s="87" t="s">
        <v>4748</v>
      </c>
      <c r="C4596" s="87" t="s">
        <v>151</v>
      </c>
      <c r="D4596" s="88">
        <v>1174</v>
      </c>
    </row>
    <row r="4597" spans="1:4" x14ac:dyDescent="0.2">
      <c r="A4597" s="86">
        <v>4507755</v>
      </c>
      <c r="B4597" s="87" t="s">
        <v>4749</v>
      </c>
      <c r="C4597" s="87" t="s">
        <v>151</v>
      </c>
      <c r="D4597" s="88">
        <v>1094.52</v>
      </c>
    </row>
    <row r="4598" spans="1:4" x14ac:dyDescent="0.2">
      <c r="A4598" s="86">
        <v>4507756</v>
      </c>
      <c r="B4598" s="87" t="s">
        <v>4750</v>
      </c>
      <c r="C4598" s="87" t="s">
        <v>151</v>
      </c>
      <c r="D4598" s="88">
        <v>1431.8</v>
      </c>
    </row>
    <row r="4599" spans="1:4" x14ac:dyDescent="0.2">
      <c r="A4599" s="86">
        <v>4507757</v>
      </c>
      <c r="B4599" s="87" t="s">
        <v>4751</v>
      </c>
      <c r="C4599" s="87" t="s">
        <v>151</v>
      </c>
      <c r="D4599" s="88">
        <v>1515.85</v>
      </c>
    </row>
    <row r="4600" spans="1:4" x14ac:dyDescent="0.2">
      <c r="A4600" s="86">
        <v>4507758</v>
      </c>
      <c r="B4600" s="87" t="s">
        <v>4752</v>
      </c>
      <c r="C4600" s="87" t="s">
        <v>151</v>
      </c>
      <c r="D4600" s="88">
        <v>1865.84</v>
      </c>
    </row>
    <row r="4601" spans="1:4" x14ac:dyDescent="0.2">
      <c r="A4601" s="86">
        <v>4507759</v>
      </c>
      <c r="B4601" s="87" t="s">
        <v>4753</v>
      </c>
      <c r="C4601" s="87" t="s">
        <v>151</v>
      </c>
      <c r="D4601" s="88">
        <v>1916.65</v>
      </c>
    </row>
    <row r="4602" spans="1:4" x14ac:dyDescent="0.2">
      <c r="A4602" s="86">
        <v>4507760</v>
      </c>
      <c r="B4602" s="87" t="s">
        <v>4754</v>
      </c>
      <c r="C4602" s="87" t="s">
        <v>151</v>
      </c>
      <c r="D4602" s="88">
        <v>2419.0300000000002</v>
      </c>
    </row>
    <row r="4603" spans="1:4" x14ac:dyDescent="0.2">
      <c r="A4603" s="86">
        <v>4507761</v>
      </c>
      <c r="B4603" s="87" t="s">
        <v>4755</v>
      </c>
      <c r="C4603" s="87" t="s">
        <v>151</v>
      </c>
      <c r="D4603" s="88">
        <v>2464.04</v>
      </c>
    </row>
    <row r="4604" spans="1:4" x14ac:dyDescent="0.2">
      <c r="A4604" s="86">
        <v>4507762</v>
      </c>
      <c r="B4604" s="87" t="s">
        <v>4756</v>
      </c>
      <c r="C4604" s="87" t="s">
        <v>151</v>
      </c>
      <c r="D4604" s="88">
        <v>3100.74</v>
      </c>
    </row>
    <row r="4605" spans="1:4" x14ac:dyDescent="0.2">
      <c r="A4605" s="86">
        <v>4507763</v>
      </c>
      <c r="B4605" s="87" t="s">
        <v>4757</v>
      </c>
      <c r="C4605" s="87" t="s">
        <v>151</v>
      </c>
      <c r="D4605" s="88">
        <v>2953.1</v>
      </c>
    </row>
    <row r="4606" spans="1:4" x14ac:dyDescent="0.2">
      <c r="A4606" s="86">
        <v>4507764</v>
      </c>
      <c r="B4606" s="87" t="s">
        <v>4758</v>
      </c>
      <c r="C4606" s="87" t="s">
        <v>151</v>
      </c>
      <c r="D4606" s="88">
        <v>4049.92</v>
      </c>
    </row>
    <row r="4607" spans="1:4" x14ac:dyDescent="0.2">
      <c r="A4607" s="86">
        <v>4507765</v>
      </c>
      <c r="B4607" s="87" t="s">
        <v>4759</v>
      </c>
      <c r="C4607" s="87" t="s">
        <v>151</v>
      </c>
      <c r="D4607" s="88">
        <v>3199.04</v>
      </c>
    </row>
    <row r="4608" spans="1:4" x14ac:dyDescent="0.2">
      <c r="A4608" s="86">
        <v>4508192</v>
      </c>
      <c r="B4608" s="87" t="s">
        <v>4760</v>
      </c>
      <c r="C4608" s="87" t="s">
        <v>151</v>
      </c>
      <c r="D4608" s="88">
        <v>5934.05</v>
      </c>
    </row>
    <row r="4609" spans="1:4" x14ac:dyDescent="0.2">
      <c r="A4609" s="86">
        <v>4507766</v>
      </c>
      <c r="B4609" s="87" t="s">
        <v>4761</v>
      </c>
      <c r="C4609" s="87" t="s">
        <v>151</v>
      </c>
      <c r="D4609" s="88">
        <v>421.17</v>
      </c>
    </row>
    <row r="4610" spans="1:4" x14ac:dyDescent="0.2">
      <c r="A4610" s="86">
        <v>4507767</v>
      </c>
      <c r="B4610" s="87" t="s">
        <v>4762</v>
      </c>
      <c r="C4610" s="87" t="s">
        <v>151</v>
      </c>
      <c r="D4610" s="88">
        <v>507.74</v>
      </c>
    </row>
    <row r="4611" spans="1:4" x14ac:dyDescent="0.2">
      <c r="A4611" s="86">
        <v>4507768</v>
      </c>
      <c r="B4611" s="87" t="s">
        <v>4763</v>
      </c>
      <c r="C4611" s="87" t="s">
        <v>151</v>
      </c>
      <c r="D4611" s="88">
        <v>529.36</v>
      </c>
    </row>
    <row r="4612" spans="1:4" x14ac:dyDescent="0.2">
      <c r="A4612" s="86">
        <v>4507769</v>
      </c>
      <c r="B4612" s="87" t="s">
        <v>4764</v>
      </c>
      <c r="C4612" s="87" t="s">
        <v>151</v>
      </c>
      <c r="D4612" s="88">
        <v>659.86</v>
      </c>
    </row>
    <row r="4613" spans="1:4" x14ac:dyDescent="0.2">
      <c r="A4613" s="86">
        <v>4507770</v>
      </c>
      <c r="B4613" s="87" t="s">
        <v>4765</v>
      </c>
      <c r="C4613" s="87" t="s">
        <v>151</v>
      </c>
      <c r="D4613" s="88">
        <v>607.64</v>
      </c>
    </row>
    <row r="4614" spans="1:4" x14ac:dyDescent="0.2">
      <c r="A4614" s="86">
        <v>4507771</v>
      </c>
      <c r="B4614" s="87" t="s">
        <v>4766</v>
      </c>
      <c r="C4614" s="87" t="s">
        <v>151</v>
      </c>
      <c r="D4614" s="88">
        <v>773.02</v>
      </c>
    </row>
    <row r="4615" spans="1:4" x14ac:dyDescent="0.2">
      <c r="A4615" s="86">
        <v>4507772</v>
      </c>
      <c r="B4615" s="87" t="s">
        <v>4767</v>
      </c>
      <c r="C4615" s="87" t="s">
        <v>151</v>
      </c>
      <c r="D4615" s="88">
        <v>711.17</v>
      </c>
    </row>
    <row r="4616" spans="1:4" x14ac:dyDescent="0.2">
      <c r="A4616" s="86">
        <v>4508193</v>
      </c>
      <c r="B4616" s="87" t="s">
        <v>4768</v>
      </c>
      <c r="C4616" s="87" t="s">
        <v>151</v>
      </c>
      <c r="D4616" s="88">
        <v>893.23</v>
      </c>
    </row>
    <row r="4617" spans="1:4" x14ac:dyDescent="0.2">
      <c r="A4617" s="86">
        <v>4507773</v>
      </c>
      <c r="B4617" s="87" t="s">
        <v>4769</v>
      </c>
      <c r="C4617" s="87" t="s">
        <v>151</v>
      </c>
      <c r="D4617" s="88">
        <v>799.18</v>
      </c>
    </row>
    <row r="4618" spans="1:4" x14ac:dyDescent="0.2">
      <c r="A4618" s="86">
        <v>4507774</v>
      </c>
      <c r="B4618" s="87" t="s">
        <v>4770</v>
      </c>
      <c r="C4618" s="87" t="s">
        <v>151</v>
      </c>
      <c r="D4618" s="88">
        <v>1047.43</v>
      </c>
    </row>
    <row r="4619" spans="1:4" x14ac:dyDescent="0.2">
      <c r="A4619" s="86">
        <v>4507775</v>
      </c>
      <c r="B4619" s="87" t="s">
        <v>4771</v>
      </c>
      <c r="C4619" s="87" t="s">
        <v>151</v>
      </c>
      <c r="D4619" s="88">
        <v>101.82</v>
      </c>
    </row>
    <row r="4620" spans="1:4" x14ac:dyDescent="0.2">
      <c r="A4620" s="86">
        <v>4507776</v>
      </c>
      <c r="B4620" s="87" t="s">
        <v>4772</v>
      </c>
      <c r="C4620" s="87" t="s">
        <v>151</v>
      </c>
      <c r="D4620" s="88">
        <v>113.59</v>
      </c>
    </row>
    <row r="4621" spans="1:4" x14ac:dyDescent="0.2">
      <c r="A4621" s="86">
        <v>4507783</v>
      </c>
      <c r="B4621" s="87" t="s">
        <v>4773</v>
      </c>
      <c r="C4621" s="87" t="s">
        <v>151</v>
      </c>
      <c r="D4621" s="88">
        <v>81.53</v>
      </c>
    </row>
    <row r="4622" spans="1:4" x14ac:dyDescent="0.2">
      <c r="A4622" s="86">
        <v>4507784</v>
      </c>
      <c r="B4622" s="87" t="s">
        <v>4774</v>
      </c>
      <c r="C4622" s="87" t="s">
        <v>151</v>
      </c>
      <c r="D4622" s="88">
        <v>114.04</v>
      </c>
    </row>
    <row r="4623" spans="1:4" x14ac:dyDescent="0.2">
      <c r="A4623" s="86">
        <v>4507777</v>
      </c>
      <c r="B4623" s="87" t="s">
        <v>4775</v>
      </c>
      <c r="C4623" s="87" t="s">
        <v>151</v>
      </c>
      <c r="D4623" s="88">
        <v>191.5</v>
      </c>
    </row>
    <row r="4624" spans="1:4" x14ac:dyDescent="0.2">
      <c r="A4624" s="86">
        <v>4507778</v>
      </c>
      <c r="B4624" s="87" t="s">
        <v>4776</v>
      </c>
      <c r="C4624" s="87" t="s">
        <v>151</v>
      </c>
      <c r="D4624" s="88">
        <v>242.96</v>
      </c>
    </row>
    <row r="4625" spans="1:4" x14ac:dyDescent="0.2">
      <c r="A4625" s="86">
        <v>4507779</v>
      </c>
      <c r="B4625" s="87" t="s">
        <v>4777</v>
      </c>
      <c r="C4625" s="87" t="s">
        <v>151</v>
      </c>
      <c r="D4625" s="88">
        <v>260.39999999999998</v>
      </c>
    </row>
    <row r="4626" spans="1:4" x14ac:dyDescent="0.2">
      <c r="A4626" s="86">
        <v>4507780</v>
      </c>
      <c r="B4626" s="87" t="s">
        <v>4778</v>
      </c>
      <c r="C4626" s="87" t="s">
        <v>151</v>
      </c>
      <c r="D4626" s="88">
        <v>312.19</v>
      </c>
    </row>
    <row r="4627" spans="1:4" x14ac:dyDescent="0.2">
      <c r="A4627" s="86">
        <v>4507781</v>
      </c>
      <c r="B4627" s="87" t="s">
        <v>4779</v>
      </c>
      <c r="C4627" s="87" t="s">
        <v>151</v>
      </c>
      <c r="D4627" s="88">
        <v>340.1</v>
      </c>
    </row>
    <row r="4628" spans="1:4" x14ac:dyDescent="0.2">
      <c r="A4628" s="86">
        <v>4507782</v>
      </c>
      <c r="B4628" s="87" t="s">
        <v>4780</v>
      </c>
      <c r="C4628" s="87" t="s">
        <v>151</v>
      </c>
      <c r="D4628" s="88">
        <v>406.27</v>
      </c>
    </row>
    <row r="4629" spans="1:4" x14ac:dyDescent="0.2">
      <c r="A4629" s="86">
        <v>4507785</v>
      </c>
      <c r="B4629" s="87" t="s">
        <v>4781</v>
      </c>
      <c r="C4629" s="87" t="s">
        <v>151</v>
      </c>
      <c r="D4629" s="88">
        <v>139.94999999999999</v>
      </c>
    </row>
    <row r="4630" spans="1:4" x14ac:dyDescent="0.2">
      <c r="A4630" s="86">
        <v>4508194</v>
      </c>
      <c r="B4630" s="87" t="s">
        <v>4782</v>
      </c>
      <c r="C4630" s="87" t="s">
        <v>151</v>
      </c>
      <c r="D4630" s="88">
        <v>144</v>
      </c>
    </row>
    <row r="4631" spans="1:4" x14ac:dyDescent="0.2">
      <c r="A4631" s="86">
        <v>4507786</v>
      </c>
      <c r="B4631" s="87" t="s">
        <v>4783</v>
      </c>
      <c r="C4631" s="87" t="s">
        <v>151</v>
      </c>
      <c r="D4631" s="88">
        <v>163.58000000000001</v>
      </c>
    </row>
    <row r="4632" spans="1:4" x14ac:dyDescent="0.2">
      <c r="A4632" s="86">
        <v>4507787</v>
      </c>
      <c r="B4632" s="87" t="s">
        <v>4784</v>
      </c>
      <c r="C4632" s="87" t="s">
        <v>151</v>
      </c>
      <c r="D4632" s="88">
        <v>167.71</v>
      </c>
    </row>
    <row r="4633" spans="1:4" x14ac:dyDescent="0.2">
      <c r="A4633" s="86">
        <v>4507788</v>
      </c>
      <c r="B4633" s="87" t="s">
        <v>4785</v>
      </c>
      <c r="C4633" s="87" t="s">
        <v>151</v>
      </c>
      <c r="D4633" s="88">
        <v>218.3</v>
      </c>
    </row>
    <row r="4634" spans="1:4" x14ac:dyDescent="0.2">
      <c r="A4634" s="86">
        <v>4507789</v>
      </c>
      <c r="B4634" s="87" t="s">
        <v>4786</v>
      </c>
      <c r="C4634" s="87" t="s">
        <v>151</v>
      </c>
      <c r="D4634" s="88">
        <v>226.6</v>
      </c>
    </row>
    <row r="4635" spans="1:4" x14ac:dyDescent="0.2">
      <c r="A4635" s="86">
        <v>4507790</v>
      </c>
      <c r="B4635" s="87" t="s">
        <v>4787</v>
      </c>
      <c r="C4635" s="87" t="s">
        <v>151</v>
      </c>
      <c r="D4635" s="88">
        <v>268.83</v>
      </c>
    </row>
    <row r="4636" spans="1:4" x14ac:dyDescent="0.2">
      <c r="A4636" s="86">
        <v>4507791</v>
      </c>
      <c r="B4636" s="87" t="s">
        <v>4788</v>
      </c>
      <c r="C4636" s="87" t="s">
        <v>151</v>
      </c>
      <c r="D4636" s="88">
        <v>279.33999999999997</v>
      </c>
    </row>
    <row r="4637" spans="1:4" x14ac:dyDescent="0.2">
      <c r="A4637" s="86">
        <v>4507792</v>
      </c>
      <c r="B4637" s="87" t="s">
        <v>4789</v>
      </c>
      <c r="C4637" s="87" t="s">
        <v>151</v>
      </c>
      <c r="D4637" s="88">
        <v>345.41</v>
      </c>
    </row>
    <row r="4638" spans="1:4" x14ac:dyDescent="0.2">
      <c r="A4638" s="86">
        <v>4507793</v>
      </c>
      <c r="B4638" s="87" t="s">
        <v>4790</v>
      </c>
      <c r="C4638" s="87" t="s">
        <v>151</v>
      </c>
      <c r="D4638" s="88">
        <v>327.33999999999997</v>
      </c>
    </row>
    <row r="4639" spans="1:4" x14ac:dyDescent="0.2">
      <c r="A4639" s="86">
        <v>4507794</v>
      </c>
      <c r="B4639" s="87" t="s">
        <v>4791</v>
      </c>
      <c r="C4639" s="87" t="s">
        <v>151</v>
      </c>
      <c r="D4639" s="88">
        <v>446.26</v>
      </c>
    </row>
    <row r="4640" spans="1:4" x14ac:dyDescent="0.2">
      <c r="A4640" s="86">
        <v>4507795</v>
      </c>
      <c r="B4640" s="87" t="s">
        <v>4792</v>
      </c>
      <c r="C4640" s="87" t="s">
        <v>151</v>
      </c>
      <c r="D4640" s="88">
        <v>430.19</v>
      </c>
    </row>
    <row r="4641" spans="1:4" x14ac:dyDescent="0.2">
      <c r="A4641" s="86">
        <v>4507796</v>
      </c>
      <c r="B4641" s="87" t="s">
        <v>4793</v>
      </c>
      <c r="C4641" s="87" t="s">
        <v>151</v>
      </c>
      <c r="D4641" s="88">
        <v>513.22</v>
      </c>
    </row>
    <row r="4642" spans="1:4" x14ac:dyDescent="0.2">
      <c r="A4642" s="86">
        <v>4508190</v>
      </c>
      <c r="B4642" s="87" t="s">
        <v>4794</v>
      </c>
      <c r="C4642" s="87" t="s">
        <v>151</v>
      </c>
      <c r="D4642" s="88">
        <v>510.15</v>
      </c>
    </row>
    <row r="4643" spans="1:4" x14ac:dyDescent="0.2">
      <c r="A4643" s="86">
        <v>4507797</v>
      </c>
      <c r="B4643" s="87" t="s">
        <v>4795</v>
      </c>
      <c r="C4643" s="87" t="s">
        <v>151</v>
      </c>
      <c r="D4643" s="88">
        <v>65.28</v>
      </c>
    </row>
    <row r="4644" spans="1:4" x14ac:dyDescent="0.2">
      <c r="A4644" s="86">
        <v>4507798</v>
      </c>
      <c r="B4644" s="87" t="s">
        <v>4796</v>
      </c>
      <c r="C4644" s="87" t="s">
        <v>151</v>
      </c>
      <c r="D4644" s="88">
        <v>66.2</v>
      </c>
    </row>
    <row r="4645" spans="1:4" x14ac:dyDescent="0.2">
      <c r="A4645" s="86">
        <v>4507799</v>
      </c>
      <c r="B4645" s="87" t="s">
        <v>4797</v>
      </c>
      <c r="C4645" s="87" t="s">
        <v>151</v>
      </c>
      <c r="D4645" s="88">
        <v>91.97</v>
      </c>
    </row>
    <row r="4646" spans="1:4" x14ac:dyDescent="0.2">
      <c r="A4646" s="86">
        <v>4507800</v>
      </c>
      <c r="B4646" s="87" t="s">
        <v>4798</v>
      </c>
      <c r="C4646" s="87" t="s">
        <v>151</v>
      </c>
      <c r="D4646" s="88">
        <v>93.57</v>
      </c>
    </row>
    <row r="4647" spans="1:4" x14ac:dyDescent="0.2">
      <c r="A4647" s="86">
        <v>4507801</v>
      </c>
      <c r="B4647" s="87" t="s">
        <v>4799</v>
      </c>
      <c r="C4647" s="87" t="s">
        <v>151</v>
      </c>
      <c r="D4647" s="88">
        <v>111.16</v>
      </c>
    </row>
    <row r="4648" spans="1:4" x14ac:dyDescent="0.2">
      <c r="A4648" s="86">
        <v>4507802</v>
      </c>
      <c r="B4648" s="87" t="s">
        <v>4800</v>
      </c>
      <c r="C4648" s="87" t="s">
        <v>151</v>
      </c>
      <c r="D4648" s="88">
        <v>112.76</v>
      </c>
    </row>
    <row r="4649" spans="1:4" x14ac:dyDescent="0.2">
      <c r="A4649" s="86">
        <v>4507803</v>
      </c>
      <c r="B4649" s="87" t="s">
        <v>4801</v>
      </c>
      <c r="C4649" s="87" t="s">
        <v>151</v>
      </c>
      <c r="D4649" s="88">
        <v>111.59</v>
      </c>
    </row>
    <row r="4650" spans="1:4" x14ac:dyDescent="0.2">
      <c r="A4650" s="86">
        <v>4508191</v>
      </c>
      <c r="B4650" s="87" t="s">
        <v>4802</v>
      </c>
      <c r="C4650" s="87" t="s">
        <v>151</v>
      </c>
      <c r="D4650" s="88">
        <v>113.2</v>
      </c>
    </row>
    <row r="4651" spans="1:4" x14ac:dyDescent="0.2">
      <c r="A4651" s="86">
        <v>4507804</v>
      </c>
      <c r="B4651" s="87" t="s">
        <v>4803</v>
      </c>
      <c r="C4651" s="87" t="s">
        <v>151</v>
      </c>
      <c r="D4651" s="88">
        <v>137.6</v>
      </c>
    </row>
    <row r="4652" spans="1:4" x14ac:dyDescent="0.2">
      <c r="A4652" s="86">
        <v>4507805</v>
      </c>
      <c r="B4652" s="87" t="s">
        <v>4804</v>
      </c>
      <c r="C4652" s="87" t="s">
        <v>151</v>
      </c>
      <c r="D4652" s="88">
        <v>140.12</v>
      </c>
    </row>
    <row r="4653" spans="1:4" x14ac:dyDescent="0.2">
      <c r="A4653" s="86">
        <v>4507806</v>
      </c>
      <c r="B4653" s="87" t="s">
        <v>4805</v>
      </c>
      <c r="C4653" s="87" t="s">
        <v>151</v>
      </c>
      <c r="D4653" s="88">
        <v>26.81</v>
      </c>
    </row>
    <row r="4654" spans="1:4" x14ac:dyDescent="0.2">
      <c r="A4654" s="86">
        <v>4507807</v>
      </c>
      <c r="B4654" s="87" t="s">
        <v>4806</v>
      </c>
      <c r="C4654" s="87" t="s">
        <v>151</v>
      </c>
      <c r="D4654" s="88">
        <v>32.33</v>
      </c>
    </row>
    <row r="4655" spans="1:4" x14ac:dyDescent="0.2">
      <c r="A4655" s="86">
        <v>4507866</v>
      </c>
      <c r="B4655" s="87" t="s">
        <v>4807</v>
      </c>
      <c r="C4655" s="87" t="s">
        <v>151</v>
      </c>
      <c r="D4655" s="88">
        <v>76.66</v>
      </c>
    </row>
    <row r="4656" spans="1:4" x14ac:dyDescent="0.2">
      <c r="A4656" s="86">
        <v>4507867</v>
      </c>
      <c r="B4656" s="87" t="s">
        <v>4808</v>
      </c>
      <c r="C4656" s="87" t="s">
        <v>151</v>
      </c>
      <c r="D4656" s="88">
        <v>109.17</v>
      </c>
    </row>
    <row r="4657" spans="1:4" x14ac:dyDescent="0.2">
      <c r="A4657" s="86">
        <v>4507808</v>
      </c>
      <c r="B4657" s="87" t="s">
        <v>4809</v>
      </c>
      <c r="C4657" s="87" t="s">
        <v>151</v>
      </c>
      <c r="D4657" s="88">
        <v>30.45</v>
      </c>
    </row>
    <row r="4658" spans="1:4" x14ac:dyDescent="0.2">
      <c r="A4658" s="86">
        <v>4507809</v>
      </c>
      <c r="B4658" s="87" t="s">
        <v>4810</v>
      </c>
      <c r="C4658" s="87" t="s">
        <v>151</v>
      </c>
      <c r="D4658" s="88">
        <v>37.880000000000003</v>
      </c>
    </row>
    <row r="4659" spans="1:4" x14ac:dyDescent="0.2">
      <c r="A4659" s="86">
        <v>4507810</v>
      </c>
      <c r="B4659" s="87" t="s">
        <v>4811</v>
      </c>
      <c r="C4659" s="87" t="s">
        <v>151</v>
      </c>
      <c r="D4659" s="88">
        <v>49.95</v>
      </c>
    </row>
    <row r="4660" spans="1:4" x14ac:dyDescent="0.2">
      <c r="A4660" s="86">
        <v>4507811</v>
      </c>
      <c r="B4660" s="87" t="s">
        <v>4812</v>
      </c>
      <c r="C4660" s="87" t="s">
        <v>151</v>
      </c>
      <c r="D4660" s="88">
        <v>50.08</v>
      </c>
    </row>
    <row r="4661" spans="1:4" x14ac:dyDescent="0.2">
      <c r="A4661" s="86">
        <v>4507812</v>
      </c>
      <c r="B4661" s="87" t="s">
        <v>4813</v>
      </c>
      <c r="C4661" s="87" t="s">
        <v>151</v>
      </c>
      <c r="D4661" s="88">
        <v>57.57</v>
      </c>
    </row>
    <row r="4662" spans="1:4" x14ac:dyDescent="0.2">
      <c r="A4662" s="86">
        <v>4507813</v>
      </c>
      <c r="B4662" s="87" t="s">
        <v>4814</v>
      </c>
      <c r="C4662" s="87" t="s">
        <v>151</v>
      </c>
      <c r="D4662" s="88">
        <v>69.34</v>
      </c>
    </row>
    <row r="4663" spans="1:4" x14ac:dyDescent="0.2">
      <c r="A4663" s="86">
        <v>4507851</v>
      </c>
      <c r="B4663" s="87" t="s">
        <v>4815</v>
      </c>
      <c r="C4663" s="87" t="s">
        <v>146</v>
      </c>
      <c r="D4663" s="88">
        <v>30.56</v>
      </c>
    </row>
    <row r="4664" spans="1:4" x14ac:dyDescent="0.2">
      <c r="A4664" s="86">
        <v>4507852</v>
      </c>
      <c r="B4664" s="87" t="s">
        <v>4816</v>
      </c>
      <c r="C4664" s="87" t="s">
        <v>146</v>
      </c>
      <c r="D4664" s="88">
        <v>30.42</v>
      </c>
    </row>
    <row r="4665" spans="1:4" x14ac:dyDescent="0.2">
      <c r="A4665" s="86">
        <v>4507853</v>
      </c>
      <c r="B4665" s="87" t="s">
        <v>4817</v>
      </c>
      <c r="C4665" s="87" t="s">
        <v>146</v>
      </c>
      <c r="D4665" s="88">
        <v>33.520000000000003</v>
      </c>
    </row>
    <row r="4666" spans="1:4" x14ac:dyDescent="0.2">
      <c r="A4666" s="86">
        <v>4507854</v>
      </c>
      <c r="B4666" s="87" t="s">
        <v>4818</v>
      </c>
      <c r="C4666" s="87" t="s">
        <v>146</v>
      </c>
      <c r="D4666" s="88">
        <v>36.78</v>
      </c>
    </row>
    <row r="4667" spans="1:4" x14ac:dyDescent="0.2">
      <c r="A4667" s="86">
        <v>4507855</v>
      </c>
      <c r="B4667" s="87" t="s">
        <v>4819</v>
      </c>
      <c r="C4667" s="87" t="s">
        <v>146</v>
      </c>
      <c r="D4667" s="88">
        <v>29.57</v>
      </c>
    </row>
    <row r="4668" spans="1:4" x14ac:dyDescent="0.2">
      <c r="A4668" s="86">
        <v>4507856</v>
      </c>
      <c r="B4668" s="87" t="s">
        <v>4820</v>
      </c>
      <c r="C4668" s="87" t="s">
        <v>146</v>
      </c>
      <c r="D4668" s="88">
        <v>29.36</v>
      </c>
    </row>
    <row r="4669" spans="1:4" x14ac:dyDescent="0.2">
      <c r="A4669" s="86">
        <v>4507857</v>
      </c>
      <c r="B4669" s="87" t="s">
        <v>4821</v>
      </c>
      <c r="C4669" s="87" t="s">
        <v>146</v>
      </c>
      <c r="D4669" s="88">
        <v>35.200000000000003</v>
      </c>
    </row>
    <row r="4670" spans="1:4" x14ac:dyDescent="0.2">
      <c r="A4670" s="86">
        <v>4507858</v>
      </c>
      <c r="B4670" s="87" t="s">
        <v>4822</v>
      </c>
      <c r="C4670" s="87" t="s">
        <v>146</v>
      </c>
      <c r="D4670" s="88">
        <v>39.78</v>
      </c>
    </row>
    <row r="4671" spans="1:4" x14ac:dyDescent="0.2">
      <c r="A4671" s="86">
        <v>4508177</v>
      </c>
      <c r="B4671" s="87" t="s">
        <v>4823</v>
      </c>
      <c r="C4671" s="87" t="s">
        <v>146</v>
      </c>
      <c r="D4671" s="88">
        <v>74.37</v>
      </c>
    </row>
    <row r="4672" spans="1:4" x14ac:dyDescent="0.2">
      <c r="A4672" s="86">
        <v>4508178</v>
      </c>
      <c r="B4672" s="87" t="s">
        <v>4824</v>
      </c>
      <c r="C4672" s="87" t="s">
        <v>146</v>
      </c>
      <c r="D4672" s="88">
        <v>74.16</v>
      </c>
    </row>
    <row r="4673" spans="1:4" x14ac:dyDescent="0.2">
      <c r="A4673" s="86">
        <v>4507821</v>
      </c>
      <c r="B4673" s="87" t="s">
        <v>4825</v>
      </c>
      <c r="C4673" s="87" t="s">
        <v>146</v>
      </c>
      <c r="D4673" s="88">
        <v>73.75</v>
      </c>
    </row>
    <row r="4674" spans="1:4" x14ac:dyDescent="0.2">
      <c r="A4674" s="86">
        <v>4507822</v>
      </c>
      <c r="B4674" s="87" t="s">
        <v>4826</v>
      </c>
      <c r="C4674" s="87" t="s">
        <v>146</v>
      </c>
      <c r="D4674" s="88">
        <v>73.55</v>
      </c>
    </row>
    <row r="4675" spans="1:4" x14ac:dyDescent="0.2">
      <c r="A4675" s="86">
        <v>4507823</v>
      </c>
      <c r="B4675" s="87" t="s">
        <v>4827</v>
      </c>
      <c r="C4675" s="87" t="s">
        <v>146</v>
      </c>
      <c r="D4675" s="88">
        <v>74.38</v>
      </c>
    </row>
    <row r="4676" spans="1:4" x14ac:dyDescent="0.2">
      <c r="A4676" s="86">
        <v>4508188</v>
      </c>
      <c r="B4676" s="87" t="s">
        <v>4828</v>
      </c>
      <c r="C4676" s="87" t="s">
        <v>146</v>
      </c>
      <c r="D4676" s="88">
        <v>74.239999999999995</v>
      </c>
    </row>
    <row r="4677" spans="1:4" x14ac:dyDescent="0.2">
      <c r="A4677" s="86">
        <v>4507824</v>
      </c>
      <c r="B4677" s="87" t="s">
        <v>4829</v>
      </c>
      <c r="C4677" s="87" t="s">
        <v>146</v>
      </c>
      <c r="D4677" s="88">
        <v>82.17</v>
      </c>
    </row>
    <row r="4678" spans="1:4" x14ac:dyDescent="0.2">
      <c r="A4678" s="86">
        <v>4507825</v>
      </c>
      <c r="B4678" s="87" t="s">
        <v>4830</v>
      </c>
      <c r="C4678" s="87" t="s">
        <v>146</v>
      </c>
      <c r="D4678" s="88">
        <v>82.41</v>
      </c>
    </row>
    <row r="4679" spans="1:4" x14ac:dyDescent="0.2">
      <c r="A4679" s="86">
        <v>4507826</v>
      </c>
      <c r="B4679" s="87" t="s">
        <v>4831</v>
      </c>
      <c r="C4679" s="87" t="s">
        <v>146</v>
      </c>
      <c r="D4679" s="88">
        <v>88.1</v>
      </c>
    </row>
    <row r="4680" spans="1:4" x14ac:dyDescent="0.2">
      <c r="A4680" s="86">
        <v>4508179</v>
      </c>
      <c r="B4680" s="87" t="s">
        <v>4832</v>
      </c>
      <c r="C4680" s="87" t="s">
        <v>146</v>
      </c>
      <c r="D4680" s="88">
        <v>87.89</v>
      </c>
    </row>
    <row r="4681" spans="1:4" x14ac:dyDescent="0.2">
      <c r="A4681" s="86">
        <v>4507827</v>
      </c>
      <c r="B4681" s="87" t="s">
        <v>4833</v>
      </c>
      <c r="C4681" s="87" t="s">
        <v>146</v>
      </c>
      <c r="D4681" s="88">
        <v>92.83</v>
      </c>
    </row>
    <row r="4682" spans="1:4" x14ac:dyDescent="0.2">
      <c r="A4682" s="86">
        <v>4508180</v>
      </c>
      <c r="B4682" s="87" t="s">
        <v>4834</v>
      </c>
      <c r="C4682" s="87" t="s">
        <v>146</v>
      </c>
      <c r="D4682" s="88">
        <v>28.66</v>
      </c>
    </row>
    <row r="4683" spans="1:4" x14ac:dyDescent="0.2">
      <c r="A4683" s="86">
        <v>4507739</v>
      </c>
      <c r="B4683" s="87" t="s">
        <v>4835</v>
      </c>
      <c r="C4683" s="87" t="s">
        <v>146</v>
      </c>
      <c r="D4683" s="88">
        <v>30.22</v>
      </c>
    </row>
    <row r="4684" spans="1:4" x14ac:dyDescent="0.2">
      <c r="A4684" s="86">
        <v>4508181</v>
      </c>
      <c r="B4684" s="87" t="s">
        <v>4836</v>
      </c>
      <c r="C4684" s="87" t="s">
        <v>146</v>
      </c>
      <c r="D4684" s="88">
        <v>30.2</v>
      </c>
    </row>
    <row r="4685" spans="1:4" x14ac:dyDescent="0.2">
      <c r="A4685" s="86">
        <v>4508125</v>
      </c>
      <c r="B4685" s="87" t="s">
        <v>4837</v>
      </c>
      <c r="C4685" s="87" t="s">
        <v>146</v>
      </c>
      <c r="D4685" s="88">
        <v>32.76</v>
      </c>
    </row>
    <row r="4686" spans="1:4" x14ac:dyDescent="0.2">
      <c r="A4686" s="86">
        <v>4507828</v>
      </c>
      <c r="B4686" s="87" t="s">
        <v>4838</v>
      </c>
      <c r="C4686" s="87" t="s">
        <v>146</v>
      </c>
      <c r="D4686" s="88">
        <v>32.799999999999997</v>
      </c>
    </row>
    <row r="4687" spans="1:4" x14ac:dyDescent="0.2">
      <c r="A4687" s="86">
        <v>4507829</v>
      </c>
      <c r="B4687" s="87" t="s">
        <v>4839</v>
      </c>
      <c r="C4687" s="87" t="s">
        <v>146</v>
      </c>
      <c r="D4687" s="88">
        <v>35.57</v>
      </c>
    </row>
    <row r="4688" spans="1:4" x14ac:dyDescent="0.2">
      <c r="A4688" s="86">
        <v>4508182</v>
      </c>
      <c r="B4688" s="87" t="s">
        <v>4840</v>
      </c>
      <c r="C4688" s="87" t="s">
        <v>146</v>
      </c>
      <c r="D4688" s="88">
        <v>35.67</v>
      </c>
    </row>
    <row r="4689" spans="1:4" x14ac:dyDescent="0.2">
      <c r="A4689" s="86">
        <v>4508092</v>
      </c>
      <c r="B4689" s="87" t="s">
        <v>4841</v>
      </c>
      <c r="C4689" s="87" t="s">
        <v>146</v>
      </c>
      <c r="D4689" s="88">
        <v>38.08</v>
      </c>
    </row>
    <row r="4690" spans="1:4" x14ac:dyDescent="0.2">
      <c r="A4690" s="86">
        <v>4507830</v>
      </c>
      <c r="B4690" s="87" t="s">
        <v>4842</v>
      </c>
      <c r="C4690" s="87" t="s">
        <v>146</v>
      </c>
      <c r="D4690" s="88">
        <v>38.25</v>
      </c>
    </row>
    <row r="4691" spans="1:4" x14ac:dyDescent="0.2">
      <c r="A4691" s="86">
        <v>4508183</v>
      </c>
      <c r="B4691" s="87" t="s">
        <v>4843</v>
      </c>
      <c r="C4691" s="87" t="s">
        <v>146</v>
      </c>
      <c r="D4691" s="88">
        <v>45.26</v>
      </c>
    </row>
    <row r="4692" spans="1:4" x14ac:dyDescent="0.2">
      <c r="A4692" s="86">
        <v>4507831</v>
      </c>
      <c r="B4692" s="87" t="s">
        <v>4844</v>
      </c>
      <c r="C4692" s="87" t="s">
        <v>146</v>
      </c>
      <c r="D4692" s="88">
        <v>41.15</v>
      </c>
    </row>
    <row r="4693" spans="1:4" x14ac:dyDescent="0.2">
      <c r="A4693" s="86">
        <v>4507832</v>
      </c>
      <c r="B4693" s="87" t="s">
        <v>4845</v>
      </c>
      <c r="C4693" s="87" t="s">
        <v>146</v>
      </c>
      <c r="D4693" s="88">
        <v>45.92</v>
      </c>
    </row>
    <row r="4694" spans="1:4" x14ac:dyDescent="0.2">
      <c r="A4694" s="86">
        <v>4507833</v>
      </c>
      <c r="B4694" s="87" t="s">
        <v>4846</v>
      </c>
      <c r="C4694" s="87" t="s">
        <v>146</v>
      </c>
      <c r="D4694" s="88">
        <v>45.86</v>
      </c>
    </row>
    <row r="4695" spans="1:4" x14ac:dyDescent="0.2">
      <c r="A4695" s="86">
        <v>4507834</v>
      </c>
      <c r="B4695" s="87" t="s">
        <v>4847</v>
      </c>
      <c r="C4695" s="87" t="s">
        <v>146</v>
      </c>
      <c r="D4695" s="88">
        <v>47.97</v>
      </c>
    </row>
    <row r="4696" spans="1:4" x14ac:dyDescent="0.2">
      <c r="A4696" s="86">
        <v>4508184</v>
      </c>
      <c r="B4696" s="87" t="s">
        <v>4848</v>
      </c>
      <c r="C4696" s="87" t="s">
        <v>146</v>
      </c>
      <c r="D4696" s="88">
        <v>47.83</v>
      </c>
    </row>
    <row r="4697" spans="1:4" x14ac:dyDescent="0.2">
      <c r="A4697" s="86">
        <v>4507835</v>
      </c>
      <c r="B4697" s="87" t="s">
        <v>4849</v>
      </c>
      <c r="C4697" s="87" t="s">
        <v>146</v>
      </c>
      <c r="D4697" s="88">
        <v>47.68</v>
      </c>
    </row>
    <row r="4698" spans="1:4" x14ac:dyDescent="0.2">
      <c r="A4698" s="86">
        <v>4508174</v>
      </c>
      <c r="B4698" s="87" t="s">
        <v>4850</v>
      </c>
      <c r="C4698" s="87" t="s">
        <v>146</v>
      </c>
      <c r="D4698" s="88">
        <v>47.97</v>
      </c>
    </row>
    <row r="4699" spans="1:4" x14ac:dyDescent="0.2">
      <c r="A4699" s="86">
        <v>4507836</v>
      </c>
      <c r="B4699" s="87" t="s">
        <v>4851</v>
      </c>
      <c r="C4699" s="87" t="s">
        <v>146</v>
      </c>
      <c r="D4699" s="88">
        <v>47.76</v>
      </c>
    </row>
    <row r="4700" spans="1:4" x14ac:dyDescent="0.2">
      <c r="A4700" s="86">
        <v>4507837</v>
      </c>
      <c r="B4700" s="87" t="s">
        <v>4852</v>
      </c>
      <c r="C4700" s="87" t="s">
        <v>146</v>
      </c>
      <c r="D4700" s="88">
        <v>51.11</v>
      </c>
    </row>
    <row r="4701" spans="1:4" x14ac:dyDescent="0.2">
      <c r="A4701" s="86">
        <v>4507838</v>
      </c>
      <c r="B4701" s="87" t="s">
        <v>4853</v>
      </c>
      <c r="C4701" s="87" t="s">
        <v>146</v>
      </c>
      <c r="D4701" s="88">
        <v>51.41</v>
      </c>
    </row>
    <row r="4702" spans="1:4" x14ac:dyDescent="0.2">
      <c r="A4702" s="86">
        <v>4507839</v>
      </c>
      <c r="B4702" s="87" t="s">
        <v>4854</v>
      </c>
      <c r="C4702" s="87" t="s">
        <v>146</v>
      </c>
      <c r="D4702" s="88">
        <v>53.5</v>
      </c>
    </row>
    <row r="4703" spans="1:4" x14ac:dyDescent="0.2">
      <c r="A4703" s="86">
        <v>4508175</v>
      </c>
      <c r="B4703" s="87" t="s">
        <v>4855</v>
      </c>
      <c r="C4703" s="87" t="s">
        <v>146</v>
      </c>
      <c r="D4703" s="88">
        <v>53.29</v>
      </c>
    </row>
    <row r="4704" spans="1:4" x14ac:dyDescent="0.2">
      <c r="A4704" s="86">
        <v>4507840</v>
      </c>
      <c r="B4704" s="87" t="s">
        <v>4856</v>
      </c>
      <c r="C4704" s="87" t="s">
        <v>146</v>
      </c>
      <c r="D4704" s="88">
        <v>53.26</v>
      </c>
    </row>
    <row r="4705" spans="1:4" x14ac:dyDescent="0.2">
      <c r="A4705" s="86">
        <v>4507841</v>
      </c>
      <c r="B4705" s="87" t="s">
        <v>4857</v>
      </c>
      <c r="C4705" s="87" t="s">
        <v>146</v>
      </c>
      <c r="D4705" s="88">
        <v>52.97</v>
      </c>
    </row>
    <row r="4706" spans="1:4" x14ac:dyDescent="0.2">
      <c r="A4706" s="86">
        <v>4507842</v>
      </c>
      <c r="B4706" s="87" t="s">
        <v>4858</v>
      </c>
      <c r="C4706" s="87" t="s">
        <v>146</v>
      </c>
      <c r="D4706" s="88">
        <v>57.56</v>
      </c>
    </row>
    <row r="4707" spans="1:4" x14ac:dyDescent="0.2">
      <c r="A4707" s="86">
        <v>4508185</v>
      </c>
      <c r="B4707" s="87" t="s">
        <v>4859</v>
      </c>
      <c r="C4707" s="87" t="s">
        <v>146</v>
      </c>
      <c r="D4707" s="88">
        <v>57.3</v>
      </c>
    </row>
    <row r="4708" spans="1:4" x14ac:dyDescent="0.2">
      <c r="A4708" s="86">
        <v>4507843</v>
      </c>
      <c r="B4708" s="87" t="s">
        <v>4860</v>
      </c>
      <c r="C4708" s="87" t="s">
        <v>146</v>
      </c>
      <c r="D4708" s="88">
        <v>57.15</v>
      </c>
    </row>
    <row r="4709" spans="1:4" x14ac:dyDescent="0.2">
      <c r="A4709" s="86">
        <v>4507844</v>
      </c>
      <c r="B4709" s="87" t="s">
        <v>4861</v>
      </c>
      <c r="C4709" s="87" t="s">
        <v>146</v>
      </c>
      <c r="D4709" s="88">
        <v>60.56</v>
      </c>
    </row>
    <row r="4710" spans="1:4" x14ac:dyDescent="0.2">
      <c r="A4710" s="86">
        <v>4508186</v>
      </c>
      <c r="B4710" s="87" t="s">
        <v>4862</v>
      </c>
      <c r="C4710" s="87" t="s">
        <v>146</v>
      </c>
      <c r="D4710" s="88">
        <v>60.63</v>
      </c>
    </row>
    <row r="4711" spans="1:4" x14ac:dyDescent="0.2">
      <c r="A4711" s="86">
        <v>4508187</v>
      </c>
      <c r="B4711" s="87" t="s">
        <v>4863</v>
      </c>
      <c r="C4711" s="87" t="s">
        <v>146</v>
      </c>
      <c r="D4711" s="88">
        <v>60.49</v>
      </c>
    </row>
    <row r="4712" spans="1:4" x14ac:dyDescent="0.2">
      <c r="A4712" s="86">
        <v>4507845</v>
      </c>
      <c r="B4712" s="87" t="s">
        <v>4864</v>
      </c>
      <c r="C4712" s="87" t="s">
        <v>146</v>
      </c>
      <c r="D4712" s="88">
        <v>60.2</v>
      </c>
    </row>
    <row r="4713" spans="1:4" x14ac:dyDescent="0.2">
      <c r="A4713" s="86">
        <v>4507846</v>
      </c>
      <c r="B4713" s="87" t="s">
        <v>4865</v>
      </c>
      <c r="C4713" s="87" t="s">
        <v>146</v>
      </c>
      <c r="D4713" s="88">
        <v>60.06</v>
      </c>
    </row>
    <row r="4714" spans="1:4" x14ac:dyDescent="0.2">
      <c r="A4714" s="86">
        <v>4507847</v>
      </c>
      <c r="B4714" s="87" t="s">
        <v>4866</v>
      </c>
      <c r="C4714" s="87" t="s">
        <v>146</v>
      </c>
      <c r="D4714" s="88">
        <v>68.260000000000005</v>
      </c>
    </row>
    <row r="4715" spans="1:4" x14ac:dyDescent="0.2">
      <c r="A4715" s="86">
        <v>4507848</v>
      </c>
      <c r="B4715" s="87" t="s">
        <v>4867</v>
      </c>
      <c r="C4715" s="87" t="s">
        <v>146</v>
      </c>
      <c r="D4715" s="88">
        <v>67.84</v>
      </c>
    </row>
    <row r="4716" spans="1:4" x14ac:dyDescent="0.2">
      <c r="A4716" s="86">
        <v>4507849</v>
      </c>
      <c r="B4716" s="87" t="s">
        <v>4868</v>
      </c>
      <c r="C4716" s="87" t="s">
        <v>146</v>
      </c>
      <c r="D4716" s="88">
        <v>67.67</v>
      </c>
    </row>
    <row r="4717" spans="1:4" x14ac:dyDescent="0.2">
      <c r="A4717" s="86">
        <v>4508176</v>
      </c>
      <c r="B4717" s="87" t="s">
        <v>4869</v>
      </c>
      <c r="C4717" s="87" t="s">
        <v>146</v>
      </c>
      <c r="D4717" s="88">
        <v>71.22</v>
      </c>
    </row>
    <row r="4718" spans="1:4" x14ac:dyDescent="0.2">
      <c r="A4718" s="86">
        <v>4507850</v>
      </c>
      <c r="B4718" s="87" t="s">
        <v>4870</v>
      </c>
      <c r="C4718" s="87" t="s">
        <v>146</v>
      </c>
      <c r="D4718" s="88">
        <v>71.02</v>
      </c>
    </row>
    <row r="4719" spans="1:4" x14ac:dyDescent="0.2">
      <c r="A4719" s="86">
        <v>4507956</v>
      </c>
      <c r="B4719" s="87" t="s">
        <v>4871</v>
      </c>
      <c r="C4719" s="87" t="s">
        <v>237</v>
      </c>
      <c r="D4719" s="88">
        <v>11.57</v>
      </c>
    </row>
    <row r="4720" spans="1:4" x14ac:dyDescent="0.2">
      <c r="A4720" s="86">
        <v>4507957</v>
      </c>
      <c r="B4720" s="87" t="s">
        <v>4872</v>
      </c>
      <c r="C4720" s="87" t="s">
        <v>237</v>
      </c>
      <c r="D4720" s="88">
        <v>11.56</v>
      </c>
    </row>
    <row r="4721" spans="1:4" x14ac:dyDescent="0.2">
      <c r="A4721" s="86">
        <v>4507958</v>
      </c>
      <c r="B4721" s="87" t="s">
        <v>4873</v>
      </c>
      <c r="C4721" s="87" t="s">
        <v>237</v>
      </c>
      <c r="D4721" s="88">
        <v>14.65</v>
      </c>
    </row>
    <row r="4722" spans="1:4" x14ac:dyDescent="0.2">
      <c r="A4722" s="86">
        <v>4507959</v>
      </c>
      <c r="B4722" s="87" t="s">
        <v>4874</v>
      </c>
      <c r="C4722" s="87" t="s">
        <v>237</v>
      </c>
      <c r="D4722" s="88">
        <v>14.65</v>
      </c>
    </row>
    <row r="4723" spans="1:4" x14ac:dyDescent="0.2">
      <c r="A4723" s="86">
        <v>4516138</v>
      </c>
      <c r="B4723" s="87" t="s">
        <v>4875</v>
      </c>
      <c r="C4723" s="87" t="s">
        <v>237</v>
      </c>
      <c r="D4723" s="88">
        <v>10.56</v>
      </c>
    </row>
    <row r="4724" spans="1:4" x14ac:dyDescent="0.2">
      <c r="A4724" s="86">
        <v>4516137</v>
      </c>
      <c r="B4724" s="87" t="s">
        <v>4876</v>
      </c>
      <c r="C4724" s="87" t="s">
        <v>1585</v>
      </c>
      <c r="D4724" s="88">
        <v>130.11000000000001</v>
      </c>
    </row>
    <row r="4725" spans="1:4" x14ac:dyDescent="0.2">
      <c r="A4725" s="86">
        <v>4805755</v>
      </c>
      <c r="B4725" s="87" t="s">
        <v>4877</v>
      </c>
      <c r="C4725" s="87" t="s">
        <v>346</v>
      </c>
      <c r="D4725" s="88">
        <v>32.090000000000003</v>
      </c>
    </row>
    <row r="4726" spans="1:4" x14ac:dyDescent="0.2">
      <c r="A4726" s="86">
        <v>4805756</v>
      </c>
      <c r="B4726" s="87" t="s">
        <v>4878</v>
      </c>
      <c r="C4726" s="87" t="s">
        <v>1585</v>
      </c>
      <c r="D4726" s="88">
        <v>4.8099999999999996</v>
      </c>
    </row>
    <row r="4727" spans="1:4" x14ac:dyDescent="0.2">
      <c r="A4727" s="86">
        <v>4816020</v>
      </c>
      <c r="B4727" s="87" t="s">
        <v>4879</v>
      </c>
      <c r="C4727" s="87" t="s">
        <v>346</v>
      </c>
      <c r="D4727" s="88">
        <v>11.42</v>
      </c>
    </row>
    <row r="4728" spans="1:4" x14ac:dyDescent="0.2">
      <c r="A4728" s="86">
        <v>4816019</v>
      </c>
      <c r="B4728" s="87" t="s">
        <v>4880</v>
      </c>
      <c r="C4728" s="87" t="s">
        <v>346</v>
      </c>
      <c r="D4728" s="88">
        <v>7.07</v>
      </c>
    </row>
    <row r="4729" spans="1:4" x14ac:dyDescent="0.2">
      <c r="A4729" s="86">
        <v>4816018</v>
      </c>
      <c r="B4729" s="87" t="s">
        <v>4881</v>
      </c>
      <c r="C4729" s="87" t="s">
        <v>346</v>
      </c>
      <c r="D4729" s="88">
        <v>4.83</v>
      </c>
    </row>
    <row r="4730" spans="1:4" x14ac:dyDescent="0.2">
      <c r="A4730" s="86">
        <v>4816012</v>
      </c>
      <c r="B4730" s="87" t="s">
        <v>4882</v>
      </c>
      <c r="C4730" s="87" t="s">
        <v>346</v>
      </c>
      <c r="D4730" s="88">
        <v>53.28</v>
      </c>
    </row>
    <row r="4731" spans="1:4" x14ac:dyDescent="0.2">
      <c r="A4731" s="86">
        <v>4815805</v>
      </c>
      <c r="B4731" s="87" t="s">
        <v>4883</v>
      </c>
      <c r="C4731" s="87" t="s">
        <v>1585</v>
      </c>
      <c r="D4731" s="88">
        <v>13.06</v>
      </c>
    </row>
    <row r="4732" spans="1:4" x14ac:dyDescent="0.2">
      <c r="A4732" s="86">
        <v>4815802</v>
      </c>
      <c r="B4732" s="87" t="s">
        <v>4884</v>
      </c>
      <c r="C4732" s="87" t="s">
        <v>1585</v>
      </c>
      <c r="D4732" s="88">
        <v>19.28</v>
      </c>
    </row>
    <row r="4733" spans="1:4" x14ac:dyDescent="0.2">
      <c r="A4733" s="86">
        <v>4805754</v>
      </c>
      <c r="B4733" s="87" t="s">
        <v>4885</v>
      </c>
      <c r="C4733" s="87" t="s">
        <v>346</v>
      </c>
      <c r="D4733" s="88">
        <v>6.69</v>
      </c>
    </row>
    <row r="4734" spans="1:4" x14ac:dyDescent="0.2">
      <c r="A4734" s="86">
        <v>4816145</v>
      </c>
      <c r="B4734" s="87" t="s">
        <v>4886</v>
      </c>
      <c r="C4734" s="87" t="s">
        <v>146</v>
      </c>
      <c r="D4734" s="88">
        <v>26.26</v>
      </c>
    </row>
    <row r="4735" spans="1:4" x14ac:dyDescent="0.2">
      <c r="A4735" s="86">
        <v>4816144</v>
      </c>
      <c r="B4735" s="87" t="s">
        <v>4887</v>
      </c>
      <c r="C4735" s="87" t="s">
        <v>146</v>
      </c>
      <c r="D4735" s="88">
        <v>24.16</v>
      </c>
    </row>
    <row r="4736" spans="1:4" x14ac:dyDescent="0.2">
      <c r="A4736" s="86">
        <v>4816147</v>
      </c>
      <c r="B4736" s="87" t="s">
        <v>4888</v>
      </c>
      <c r="C4736" s="87" t="s">
        <v>146</v>
      </c>
      <c r="D4736" s="88">
        <v>36.520000000000003</v>
      </c>
    </row>
    <row r="4737" spans="1:4" x14ac:dyDescent="0.2">
      <c r="A4737" s="86">
        <v>4816146</v>
      </c>
      <c r="B4737" s="87" t="s">
        <v>4889</v>
      </c>
      <c r="C4737" s="87" t="s">
        <v>146</v>
      </c>
      <c r="D4737" s="88">
        <v>32.74</v>
      </c>
    </row>
    <row r="4738" spans="1:4" x14ac:dyDescent="0.2">
      <c r="A4738" s="86">
        <v>4816121</v>
      </c>
      <c r="B4738" s="87" t="s">
        <v>4890</v>
      </c>
      <c r="C4738" s="87" t="s">
        <v>146</v>
      </c>
      <c r="D4738" s="88">
        <v>30.55</v>
      </c>
    </row>
    <row r="4739" spans="1:4" x14ac:dyDescent="0.2">
      <c r="A4739" s="86">
        <v>4816120</v>
      </c>
      <c r="B4739" s="87" t="s">
        <v>4891</v>
      </c>
      <c r="C4739" s="87" t="s">
        <v>146</v>
      </c>
      <c r="D4739" s="88">
        <v>27.62</v>
      </c>
    </row>
    <row r="4740" spans="1:4" x14ac:dyDescent="0.2">
      <c r="A4740" s="86">
        <v>4816123</v>
      </c>
      <c r="B4740" s="87" t="s">
        <v>4892</v>
      </c>
      <c r="C4740" s="87" t="s">
        <v>146</v>
      </c>
      <c r="D4740" s="88">
        <v>40.42</v>
      </c>
    </row>
    <row r="4741" spans="1:4" x14ac:dyDescent="0.2">
      <c r="A4741" s="86">
        <v>4816122</v>
      </c>
      <c r="B4741" s="87" t="s">
        <v>4893</v>
      </c>
      <c r="C4741" s="87" t="s">
        <v>146</v>
      </c>
      <c r="D4741" s="88">
        <v>36.229999999999997</v>
      </c>
    </row>
    <row r="4742" spans="1:4" x14ac:dyDescent="0.2">
      <c r="A4742" s="86">
        <v>4816125</v>
      </c>
      <c r="B4742" s="87" t="s">
        <v>4894</v>
      </c>
      <c r="C4742" s="87" t="s">
        <v>146</v>
      </c>
      <c r="D4742" s="88">
        <v>57.4</v>
      </c>
    </row>
    <row r="4743" spans="1:4" x14ac:dyDescent="0.2">
      <c r="A4743" s="86">
        <v>4816124</v>
      </c>
      <c r="B4743" s="87" t="s">
        <v>4895</v>
      </c>
      <c r="C4743" s="87" t="s">
        <v>146</v>
      </c>
      <c r="D4743" s="88">
        <v>49.86</v>
      </c>
    </row>
    <row r="4744" spans="1:4" x14ac:dyDescent="0.2">
      <c r="A4744" s="86">
        <v>4816022</v>
      </c>
      <c r="B4744" s="87" t="s">
        <v>4896</v>
      </c>
      <c r="C4744" s="87" t="s">
        <v>146</v>
      </c>
      <c r="D4744" s="88">
        <v>76.989999999999995</v>
      </c>
    </row>
    <row r="4745" spans="1:4" x14ac:dyDescent="0.2">
      <c r="A4745" s="86">
        <v>4816021</v>
      </c>
      <c r="B4745" s="87" t="s">
        <v>4897</v>
      </c>
      <c r="C4745" s="87" t="s">
        <v>146</v>
      </c>
      <c r="D4745" s="88">
        <v>65.34</v>
      </c>
    </row>
    <row r="4746" spans="1:4" x14ac:dyDescent="0.2">
      <c r="A4746" s="86">
        <v>4816106</v>
      </c>
      <c r="B4746" s="87" t="s">
        <v>4898</v>
      </c>
      <c r="C4746" s="87" t="s">
        <v>146</v>
      </c>
      <c r="D4746" s="88">
        <v>31.62</v>
      </c>
    </row>
    <row r="4747" spans="1:4" x14ac:dyDescent="0.2">
      <c r="A4747" s="86">
        <v>4816105</v>
      </c>
      <c r="B4747" s="87" t="s">
        <v>4899</v>
      </c>
      <c r="C4747" s="87" t="s">
        <v>146</v>
      </c>
      <c r="D4747" s="88">
        <v>28.69</v>
      </c>
    </row>
    <row r="4748" spans="1:4" x14ac:dyDescent="0.2">
      <c r="A4748" s="86">
        <v>4816108</v>
      </c>
      <c r="B4748" s="87" t="s">
        <v>4900</v>
      </c>
      <c r="C4748" s="87" t="s">
        <v>146</v>
      </c>
      <c r="D4748" s="88">
        <v>41.49</v>
      </c>
    </row>
    <row r="4749" spans="1:4" x14ac:dyDescent="0.2">
      <c r="A4749" s="86">
        <v>4816107</v>
      </c>
      <c r="B4749" s="87" t="s">
        <v>4901</v>
      </c>
      <c r="C4749" s="87" t="s">
        <v>146</v>
      </c>
      <c r="D4749" s="88">
        <v>37.299999999999997</v>
      </c>
    </row>
    <row r="4750" spans="1:4" x14ac:dyDescent="0.2">
      <c r="A4750" s="86">
        <v>4816110</v>
      </c>
      <c r="B4750" s="87" t="s">
        <v>4902</v>
      </c>
      <c r="C4750" s="87" t="s">
        <v>146</v>
      </c>
      <c r="D4750" s="88">
        <v>58.47</v>
      </c>
    </row>
    <row r="4751" spans="1:4" x14ac:dyDescent="0.2">
      <c r="A4751" s="86">
        <v>4816109</v>
      </c>
      <c r="B4751" s="87" t="s">
        <v>4903</v>
      </c>
      <c r="C4751" s="87" t="s">
        <v>146</v>
      </c>
      <c r="D4751" s="88">
        <v>50.93</v>
      </c>
    </row>
    <row r="4752" spans="1:4" x14ac:dyDescent="0.2">
      <c r="A4752" s="86">
        <v>4816100</v>
      </c>
      <c r="B4752" s="87" t="s">
        <v>4904</v>
      </c>
      <c r="C4752" s="87" t="s">
        <v>146</v>
      </c>
      <c r="D4752" s="88">
        <v>31.16</v>
      </c>
    </row>
    <row r="4753" spans="1:4" x14ac:dyDescent="0.2">
      <c r="A4753" s="86">
        <v>4816099</v>
      </c>
      <c r="B4753" s="87" t="s">
        <v>4905</v>
      </c>
      <c r="C4753" s="87" t="s">
        <v>146</v>
      </c>
      <c r="D4753" s="88">
        <v>29.47</v>
      </c>
    </row>
    <row r="4754" spans="1:4" x14ac:dyDescent="0.2">
      <c r="A4754" s="86">
        <v>4816102</v>
      </c>
      <c r="B4754" s="87" t="s">
        <v>4906</v>
      </c>
      <c r="C4754" s="87" t="s">
        <v>146</v>
      </c>
      <c r="D4754" s="88">
        <v>39.9</v>
      </c>
    </row>
    <row r="4755" spans="1:4" x14ac:dyDescent="0.2">
      <c r="A4755" s="86">
        <v>4816101</v>
      </c>
      <c r="B4755" s="87" t="s">
        <v>4907</v>
      </c>
      <c r="C4755" s="87" t="s">
        <v>146</v>
      </c>
      <c r="D4755" s="88">
        <v>38.43</v>
      </c>
    </row>
    <row r="4756" spans="1:4" x14ac:dyDescent="0.2">
      <c r="A4756" s="86">
        <v>4816104</v>
      </c>
      <c r="B4756" s="87" t="s">
        <v>4908</v>
      </c>
      <c r="C4756" s="87" t="s">
        <v>146</v>
      </c>
      <c r="D4756" s="88">
        <v>56.55</v>
      </c>
    </row>
    <row r="4757" spans="1:4" x14ac:dyDescent="0.2">
      <c r="A4757" s="86">
        <v>4816103</v>
      </c>
      <c r="B4757" s="87" t="s">
        <v>4909</v>
      </c>
      <c r="C4757" s="87" t="s">
        <v>146</v>
      </c>
      <c r="D4757" s="88">
        <v>52.23</v>
      </c>
    </row>
    <row r="4758" spans="1:4" x14ac:dyDescent="0.2">
      <c r="A4758" s="86">
        <v>4815804</v>
      </c>
      <c r="B4758" s="87" t="s">
        <v>4910</v>
      </c>
      <c r="C4758" s="87" t="s">
        <v>151</v>
      </c>
      <c r="D4758" s="88">
        <v>0.51</v>
      </c>
    </row>
    <row r="4759" spans="1:4" x14ac:dyDescent="0.2">
      <c r="A4759" s="86">
        <v>4816002</v>
      </c>
      <c r="B4759" s="87" t="s">
        <v>4911</v>
      </c>
      <c r="C4759" s="87" t="s">
        <v>346</v>
      </c>
      <c r="D4759" s="88">
        <v>1287.6099999999999</v>
      </c>
    </row>
    <row r="4760" spans="1:4" x14ac:dyDescent="0.2">
      <c r="A4760" s="86">
        <v>4805765</v>
      </c>
      <c r="B4760" s="87" t="s">
        <v>4912</v>
      </c>
      <c r="C4760" s="87" t="s">
        <v>346</v>
      </c>
      <c r="D4760" s="88">
        <v>196.24</v>
      </c>
    </row>
    <row r="4761" spans="1:4" x14ac:dyDescent="0.2">
      <c r="A4761" s="86">
        <v>4816000</v>
      </c>
      <c r="B4761" s="87" t="s">
        <v>4913</v>
      </c>
      <c r="C4761" s="87" t="s">
        <v>346</v>
      </c>
      <c r="D4761" s="88">
        <v>459.31</v>
      </c>
    </row>
    <row r="4762" spans="1:4" x14ac:dyDescent="0.2">
      <c r="A4762" s="86">
        <v>4816001</v>
      </c>
      <c r="B4762" s="87" t="s">
        <v>4914</v>
      </c>
      <c r="C4762" s="87" t="s">
        <v>346</v>
      </c>
      <c r="D4762" s="88">
        <v>741.8</v>
      </c>
    </row>
    <row r="4763" spans="1:4" x14ac:dyDescent="0.2">
      <c r="A4763" s="86">
        <v>4805749</v>
      </c>
      <c r="B4763" s="87" t="s">
        <v>4915</v>
      </c>
      <c r="C4763" s="87" t="s">
        <v>346</v>
      </c>
      <c r="D4763" s="88">
        <v>73.8</v>
      </c>
    </row>
    <row r="4764" spans="1:4" x14ac:dyDescent="0.2">
      <c r="A4764" s="86">
        <v>4805751</v>
      </c>
      <c r="B4764" s="87" t="s">
        <v>4916</v>
      </c>
      <c r="C4764" s="87" t="s">
        <v>346</v>
      </c>
      <c r="D4764" s="88">
        <v>55.35</v>
      </c>
    </row>
    <row r="4765" spans="1:4" x14ac:dyDescent="0.2">
      <c r="A4765" s="86">
        <v>4805752</v>
      </c>
      <c r="B4765" s="87" t="s">
        <v>4917</v>
      </c>
      <c r="C4765" s="87" t="s">
        <v>346</v>
      </c>
      <c r="D4765" s="88">
        <v>66.42</v>
      </c>
    </row>
    <row r="4766" spans="1:4" x14ac:dyDescent="0.2">
      <c r="A4766" s="86">
        <v>4805753</v>
      </c>
      <c r="B4766" s="87" t="s">
        <v>4918</v>
      </c>
      <c r="C4766" s="87" t="s">
        <v>346</v>
      </c>
      <c r="D4766" s="88">
        <v>77.489999999999995</v>
      </c>
    </row>
    <row r="4767" spans="1:4" x14ac:dyDescent="0.2">
      <c r="A4767" s="86">
        <v>4805750</v>
      </c>
      <c r="B4767" s="87" t="s">
        <v>4919</v>
      </c>
      <c r="C4767" s="87" t="s">
        <v>346</v>
      </c>
      <c r="D4767" s="88">
        <v>44.28</v>
      </c>
    </row>
    <row r="4768" spans="1:4" x14ac:dyDescent="0.2">
      <c r="A4768" s="86">
        <v>4805767</v>
      </c>
      <c r="B4768" s="87" t="s">
        <v>4920</v>
      </c>
      <c r="C4768" s="87" t="s">
        <v>346</v>
      </c>
      <c r="D4768" s="88">
        <v>75.739999999999995</v>
      </c>
    </row>
    <row r="4769" spans="1:4" x14ac:dyDescent="0.2">
      <c r="A4769" s="86">
        <v>4805769</v>
      </c>
      <c r="B4769" s="87" t="s">
        <v>4921</v>
      </c>
      <c r="C4769" s="87" t="s">
        <v>346</v>
      </c>
      <c r="D4769" s="88">
        <v>90.17</v>
      </c>
    </row>
    <row r="4770" spans="1:4" x14ac:dyDescent="0.2">
      <c r="A4770" s="86">
        <v>4805770</v>
      </c>
      <c r="B4770" s="87" t="s">
        <v>4922</v>
      </c>
      <c r="C4770" s="87" t="s">
        <v>346</v>
      </c>
      <c r="D4770" s="88">
        <v>104.59</v>
      </c>
    </row>
    <row r="4771" spans="1:4" x14ac:dyDescent="0.2">
      <c r="A4771" s="86">
        <v>4805760</v>
      </c>
      <c r="B4771" s="87" t="s">
        <v>4923</v>
      </c>
      <c r="C4771" s="87" t="s">
        <v>346</v>
      </c>
      <c r="D4771" s="88">
        <v>61.32</v>
      </c>
    </row>
    <row r="4772" spans="1:4" x14ac:dyDescent="0.2">
      <c r="A4772" s="86">
        <v>4805757</v>
      </c>
      <c r="B4772" s="87" t="s">
        <v>4924</v>
      </c>
      <c r="C4772" s="87" t="s">
        <v>346</v>
      </c>
      <c r="D4772" s="88">
        <v>6.62</v>
      </c>
    </row>
    <row r="4773" spans="1:4" x14ac:dyDescent="0.2">
      <c r="A4773" s="86">
        <v>4805762</v>
      </c>
      <c r="B4773" s="87" t="s">
        <v>4925</v>
      </c>
      <c r="C4773" s="87" t="s">
        <v>346</v>
      </c>
      <c r="D4773" s="88">
        <v>8.09</v>
      </c>
    </row>
    <row r="4774" spans="1:4" x14ac:dyDescent="0.2">
      <c r="A4774" s="86">
        <v>4806395</v>
      </c>
      <c r="B4774" s="87" t="s">
        <v>4926</v>
      </c>
      <c r="C4774" s="87" t="s">
        <v>151</v>
      </c>
      <c r="D4774" s="88">
        <v>5.26</v>
      </c>
    </row>
    <row r="4775" spans="1:4" x14ac:dyDescent="0.2">
      <c r="A4775" s="86">
        <v>4816003</v>
      </c>
      <c r="B4775" s="87" t="s">
        <v>4927</v>
      </c>
      <c r="C4775" s="87" t="s">
        <v>146</v>
      </c>
      <c r="D4775" s="88">
        <v>36.21</v>
      </c>
    </row>
    <row r="4776" spans="1:4" x14ac:dyDescent="0.2">
      <c r="A4776" s="86">
        <v>4816017</v>
      </c>
      <c r="B4776" s="87" t="s">
        <v>4928</v>
      </c>
      <c r="C4776" s="87" t="s">
        <v>346</v>
      </c>
      <c r="D4776" s="88">
        <v>21.15</v>
      </c>
    </row>
    <row r="4777" spans="1:4" x14ac:dyDescent="0.2">
      <c r="A4777" s="86">
        <v>4816023</v>
      </c>
      <c r="B4777" s="87" t="s">
        <v>4929</v>
      </c>
      <c r="C4777" s="87" t="s">
        <v>3251</v>
      </c>
      <c r="D4777" s="88">
        <v>233.05</v>
      </c>
    </row>
    <row r="4778" spans="1:4" x14ac:dyDescent="0.2">
      <c r="A4778" s="86">
        <v>4816025</v>
      </c>
      <c r="B4778" s="87" t="s">
        <v>4930</v>
      </c>
      <c r="C4778" s="87" t="s">
        <v>3251</v>
      </c>
      <c r="D4778" s="88">
        <v>431.16</v>
      </c>
    </row>
    <row r="4779" spans="1:4" x14ac:dyDescent="0.2">
      <c r="A4779" s="86">
        <v>4816024</v>
      </c>
      <c r="B4779" s="87" t="s">
        <v>4931</v>
      </c>
      <c r="C4779" s="87" t="s">
        <v>3251</v>
      </c>
      <c r="D4779" s="88">
        <v>298.52999999999997</v>
      </c>
    </row>
    <row r="4780" spans="1:4" x14ac:dyDescent="0.2">
      <c r="A4780" s="86">
        <v>4816005</v>
      </c>
      <c r="B4780" s="87" t="s">
        <v>4932</v>
      </c>
      <c r="C4780" s="87" t="s">
        <v>346</v>
      </c>
      <c r="D4780" s="88">
        <v>84.94</v>
      </c>
    </row>
    <row r="4781" spans="1:4" x14ac:dyDescent="0.2">
      <c r="A4781" s="86">
        <v>4800400</v>
      </c>
      <c r="B4781" s="87" t="s">
        <v>4933</v>
      </c>
      <c r="C4781" s="87" t="s">
        <v>1585</v>
      </c>
      <c r="D4781" s="88">
        <v>5.15</v>
      </c>
    </row>
    <row r="4782" spans="1:4" x14ac:dyDescent="0.2">
      <c r="A4782" s="86">
        <v>4816016</v>
      </c>
      <c r="B4782" s="87" t="s">
        <v>4934</v>
      </c>
      <c r="C4782" s="87" t="s">
        <v>346</v>
      </c>
      <c r="D4782" s="88">
        <v>39.83</v>
      </c>
    </row>
    <row r="4783" spans="1:4" x14ac:dyDescent="0.2">
      <c r="A4783" s="86">
        <v>4800412</v>
      </c>
      <c r="B4783" s="87" t="s">
        <v>4935</v>
      </c>
      <c r="C4783" s="87" t="s">
        <v>1585</v>
      </c>
      <c r="D4783" s="88">
        <v>4.43</v>
      </c>
    </row>
    <row r="4784" spans="1:4" x14ac:dyDescent="0.2">
      <c r="A4784" s="86">
        <v>4815671</v>
      </c>
      <c r="B4784" s="87" t="s">
        <v>4936</v>
      </c>
      <c r="C4784" s="87" t="s">
        <v>346</v>
      </c>
      <c r="D4784" s="88">
        <v>16.57</v>
      </c>
    </row>
    <row r="4785" spans="1:4" x14ac:dyDescent="0.2">
      <c r="A4785" s="86">
        <v>4815803</v>
      </c>
      <c r="B4785" s="87" t="s">
        <v>4937</v>
      </c>
      <c r="C4785" s="87" t="s">
        <v>146</v>
      </c>
      <c r="D4785" s="88">
        <v>7.72</v>
      </c>
    </row>
    <row r="4786" spans="1:4" x14ac:dyDescent="0.2">
      <c r="A4786" s="86">
        <v>4816011</v>
      </c>
      <c r="B4786" s="87" t="s">
        <v>4938</v>
      </c>
      <c r="C4786" s="87" t="s">
        <v>346</v>
      </c>
      <c r="D4786" s="88">
        <v>1509.05</v>
      </c>
    </row>
    <row r="4787" spans="1:4" x14ac:dyDescent="0.2">
      <c r="A4787" s="86">
        <v>4816014</v>
      </c>
      <c r="B4787" s="87" t="s">
        <v>4939</v>
      </c>
      <c r="C4787" s="87" t="s">
        <v>346</v>
      </c>
      <c r="D4787" s="88">
        <v>49.43</v>
      </c>
    </row>
    <row r="4788" spans="1:4" x14ac:dyDescent="0.2">
      <c r="A4788" s="86">
        <v>4816010</v>
      </c>
      <c r="B4788" s="87" t="s">
        <v>4940</v>
      </c>
      <c r="C4788" s="87" t="s">
        <v>346</v>
      </c>
      <c r="D4788" s="88">
        <v>35.78</v>
      </c>
    </row>
    <row r="4789" spans="1:4" x14ac:dyDescent="0.2">
      <c r="A4789" s="86">
        <v>4816015</v>
      </c>
      <c r="B4789" s="87" t="s">
        <v>4941</v>
      </c>
      <c r="C4789" s="87" t="s">
        <v>346</v>
      </c>
      <c r="D4789" s="88">
        <v>21.06</v>
      </c>
    </row>
    <row r="4790" spans="1:4" x14ac:dyDescent="0.2">
      <c r="A4790" s="86">
        <v>4816119</v>
      </c>
      <c r="B4790" s="87" t="s">
        <v>4942</v>
      </c>
      <c r="C4790" s="87" t="s">
        <v>346</v>
      </c>
      <c r="D4790" s="88">
        <v>36.36</v>
      </c>
    </row>
    <row r="4791" spans="1:4" x14ac:dyDescent="0.2">
      <c r="A4791" s="86">
        <v>4816004</v>
      </c>
      <c r="B4791" s="87" t="s">
        <v>4943</v>
      </c>
      <c r="C4791" s="87" t="s">
        <v>146</v>
      </c>
      <c r="D4791" s="88">
        <v>46.88</v>
      </c>
    </row>
    <row r="4792" spans="1:4" x14ac:dyDescent="0.2">
      <c r="A4792" s="86">
        <v>4915652</v>
      </c>
      <c r="B4792" s="87" t="s">
        <v>4944</v>
      </c>
      <c r="C4792" s="87" t="s">
        <v>151</v>
      </c>
      <c r="D4792" s="88">
        <v>8.06</v>
      </c>
    </row>
    <row r="4793" spans="1:4" x14ac:dyDescent="0.2">
      <c r="A4793" s="86">
        <v>4915651</v>
      </c>
      <c r="B4793" s="87" t="s">
        <v>4945</v>
      </c>
      <c r="C4793" s="87" t="s">
        <v>151</v>
      </c>
      <c r="D4793" s="88">
        <v>8.93</v>
      </c>
    </row>
    <row r="4794" spans="1:4" x14ac:dyDescent="0.2">
      <c r="A4794" s="86">
        <v>4915723</v>
      </c>
      <c r="B4794" s="87" t="s">
        <v>4946</v>
      </c>
      <c r="C4794" s="87" t="s">
        <v>1585</v>
      </c>
      <c r="D4794" s="88">
        <v>3.12</v>
      </c>
    </row>
    <row r="4795" spans="1:4" x14ac:dyDescent="0.2">
      <c r="A4795" s="86">
        <v>4915724</v>
      </c>
      <c r="B4795" s="87" t="s">
        <v>4947</v>
      </c>
      <c r="C4795" s="87" t="s">
        <v>1585</v>
      </c>
      <c r="D4795" s="88">
        <v>1.71</v>
      </c>
    </row>
    <row r="4796" spans="1:4" x14ac:dyDescent="0.2">
      <c r="A4796" s="86">
        <v>4915637</v>
      </c>
      <c r="B4796" s="87" t="s">
        <v>4948</v>
      </c>
      <c r="C4796" s="87" t="s">
        <v>1585</v>
      </c>
      <c r="D4796" s="88">
        <v>0.96</v>
      </c>
    </row>
    <row r="4797" spans="1:4" x14ac:dyDescent="0.2">
      <c r="A4797" s="86">
        <v>4915779</v>
      </c>
      <c r="B4797" s="87" t="s">
        <v>4949</v>
      </c>
      <c r="C4797" s="87" t="s">
        <v>1585</v>
      </c>
      <c r="D4797" s="88">
        <v>0.63</v>
      </c>
    </row>
    <row r="4798" spans="1:4" x14ac:dyDescent="0.2">
      <c r="A4798" s="86">
        <v>4915638</v>
      </c>
      <c r="B4798" s="87" t="s">
        <v>4950</v>
      </c>
      <c r="C4798" s="87" t="s">
        <v>1585</v>
      </c>
      <c r="D4798" s="88">
        <v>0.75</v>
      </c>
    </row>
    <row r="4799" spans="1:4" x14ac:dyDescent="0.2">
      <c r="A4799" s="86">
        <v>4915636</v>
      </c>
      <c r="B4799" s="87" t="s">
        <v>4951</v>
      </c>
      <c r="C4799" s="87" t="s">
        <v>1585</v>
      </c>
      <c r="D4799" s="88">
        <v>0.97</v>
      </c>
    </row>
    <row r="4800" spans="1:4" x14ac:dyDescent="0.2">
      <c r="A4800" s="86">
        <v>4915744</v>
      </c>
      <c r="B4800" s="87" t="s">
        <v>4952</v>
      </c>
      <c r="C4800" s="87" t="s">
        <v>1585</v>
      </c>
      <c r="D4800" s="88">
        <v>0.74</v>
      </c>
    </row>
    <row r="4801" spans="1:4" x14ac:dyDescent="0.2">
      <c r="A4801" s="86">
        <v>4915700</v>
      </c>
      <c r="B4801" s="87" t="s">
        <v>4953</v>
      </c>
      <c r="C4801" s="87" t="s">
        <v>1585</v>
      </c>
      <c r="D4801" s="88">
        <v>1.1499999999999999</v>
      </c>
    </row>
    <row r="4802" spans="1:4" x14ac:dyDescent="0.2">
      <c r="A4802" s="86">
        <v>4915590</v>
      </c>
      <c r="B4802" s="87" t="s">
        <v>4954</v>
      </c>
      <c r="C4802" s="87" t="s">
        <v>1585</v>
      </c>
      <c r="D4802" s="88">
        <v>0.76</v>
      </c>
    </row>
    <row r="4803" spans="1:4" x14ac:dyDescent="0.2">
      <c r="A4803" s="86">
        <v>4915591</v>
      </c>
      <c r="B4803" s="87" t="s">
        <v>4955</v>
      </c>
      <c r="C4803" s="87" t="s">
        <v>1585</v>
      </c>
      <c r="D4803" s="88">
        <v>0.89</v>
      </c>
    </row>
    <row r="4804" spans="1:4" x14ac:dyDescent="0.2">
      <c r="A4804" s="86">
        <v>4915701</v>
      </c>
      <c r="B4804" s="87" t="s">
        <v>4956</v>
      </c>
      <c r="C4804" s="87" t="s">
        <v>1585</v>
      </c>
      <c r="D4804" s="88">
        <v>1.1200000000000001</v>
      </c>
    </row>
    <row r="4805" spans="1:4" x14ac:dyDescent="0.2">
      <c r="A4805" s="86">
        <v>4915703</v>
      </c>
      <c r="B4805" s="87" t="s">
        <v>4957</v>
      </c>
      <c r="C4805" s="87" t="s">
        <v>346</v>
      </c>
      <c r="D4805" s="88">
        <v>101.92</v>
      </c>
    </row>
    <row r="4806" spans="1:4" x14ac:dyDescent="0.2">
      <c r="A4806" s="86">
        <v>4915705</v>
      </c>
      <c r="B4806" s="87" t="s">
        <v>4958</v>
      </c>
      <c r="C4806" s="87" t="s">
        <v>346</v>
      </c>
      <c r="D4806" s="88">
        <v>126.49</v>
      </c>
    </row>
    <row r="4807" spans="1:4" x14ac:dyDescent="0.2">
      <c r="A4807" s="86">
        <v>4915743</v>
      </c>
      <c r="B4807" s="87" t="s">
        <v>4959</v>
      </c>
      <c r="C4807" s="87" t="s">
        <v>1585</v>
      </c>
      <c r="D4807" s="88">
        <v>0.08</v>
      </c>
    </row>
    <row r="4808" spans="1:4" x14ac:dyDescent="0.2">
      <c r="A4808" s="86">
        <v>4915768</v>
      </c>
      <c r="B4808" s="87" t="s">
        <v>4960</v>
      </c>
      <c r="C4808" s="87" t="s">
        <v>346</v>
      </c>
      <c r="D4808" s="88">
        <v>13.98</v>
      </c>
    </row>
    <row r="4809" spans="1:4" x14ac:dyDescent="0.2">
      <c r="A4809" s="86">
        <v>4915713</v>
      </c>
      <c r="B4809" s="87" t="s">
        <v>4961</v>
      </c>
      <c r="C4809" s="87" t="s">
        <v>346</v>
      </c>
      <c r="D4809" s="88">
        <v>64.17</v>
      </c>
    </row>
    <row r="4810" spans="1:4" x14ac:dyDescent="0.2">
      <c r="A4810" s="86">
        <v>4915655</v>
      </c>
      <c r="B4810" s="87" t="s">
        <v>4962</v>
      </c>
      <c r="C4810" s="87" t="s">
        <v>346</v>
      </c>
      <c r="D4810" s="88">
        <v>83.82</v>
      </c>
    </row>
    <row r="4811" spans="1:4" x14ac:dyDescent="0.2">
      <c r="A4811" s="86">
        <v>4915656</v>
      </c>
      <c r="B4811" s="87" t="s">
        <v>4963</v>
      </c>
      <c r="C4811" s="87" t="s">
        <v>346</v>
      </c>
      <c r="D4811" s="88">
        <v>65.83</v>
      </c>
    </row>
    <row r="4812" spans="1:4" x14ac:dyDescent="0.2">
      <c r="A4812" s="86">
        <v>4915657</v>
      </c>
      <c r="B4812" s="87" t="s">
        <v>4964</v>
      </c>
      <c r="C4812" s="87" t="s">
        <v>346</v>
      </c>
      <c r="D4812" s="88">
        <v>55.03</v>
      </c>
    </row>
    <row r="4813" spans="1:4" x14ac:dyDescent="0.2">
      <c r="A4813" s="86">
        <v>4915658</v>
      </c>
      <c r="B4813" s="87" t="s">
        <v>4965</v>
      </c>
      <c r="C4813" s="87" t="s">
        <v>346</v>
      </c>
      <c r="D4813" s="88">
        <v>47.96</v>
      </c>
    </row>
    <row r="4814" spans="1:4" x14ac:dyDescent="0.2">
      <c r="A4814" s="86">
        <v>4915659</v>
      </c>
      <c r="B4814" s="87" t="s">
        <v>4966</v>
      </c>
      <c r="C4814" s="87" t="s">
        <v>346</v>
      </c>
      <c r="D4814" s="88">
        <v>43.03</v>
      </c>
    </row>
    <row r="4815" spans="1:4" x14ac:dyDescent="0.2">
      <c r="A4815" s="86">
        <v>4915660</v>
      </c>
      <c r="B4815" s="87" t="s">
        <v>4967</v>
      </c>
      <c r="C4815" s="87" t="s">
        <v>346</v>
      </c>
      <c r="D4815" s="88">
        <v>39.54</v>
      </c>
    </row>
    <row r="4816" spans="1:4" x14ac:dyDescent="0.2">
      <c r="A4816" s="86">
        <v>4915661</v>
      </c>
      <c r="B4816" s="87" t="s">
        <v>4968</v>
      </c>
      <c r="C4816" s="87" t="s">
        <v>346</v>
      </c>
      <c r="D4816" s="88">
        <v>108.82</v>
      </c>
    </row>
    <row r="4817" spans="1:4" x14ac:dyDescent="0.2">
      <c r="A4817" s="86">
        <v>4915662</v>
      </c>
      <c r="B4817" s="87" t="s">
        <v>4969</v>
      </c>
      <c r="C4817" s="87" t="s">
        <v>346</v>
      </c>
      <c r="D4817" s="88">
        <v>85.94</v>
      </c>
    </row>
    <row r="4818" spans="1:4" x14ac:dyDescent="0.2">
      <c r="A4818" s="86">
        <v>4915663</v>
      </c>
      <c r="B4818" s="87" t="s">
        <v>4970</v>
      </c>
      <c r="C4818" s="87" t="s">
        <v>346</v>
      </c>
      <c r="D4818" s="88">
        <v>71.13</v>
      </c>
    </row>
    <row r="4819" spans="1:4" x14ac:dyDescent="0.2">
      <c r="A4819" s="86">
        <v>4915664</v>
      </c>
      <c r="B4819" s="87" t="s">
        <v>4971</v>
      </c>
      <c r="C4819" s="87" t="s">
        <v>346</v>
      </c>
      <c r="D4819" s="88">
        <v>62.54</v>
      </c>
    </row>
    <row r="4820" spans="1:4" x14ac:dyDescent="0.2">
      <c r="A4820" s="86">
        <v>4915665</v>
      </c>
      <c r="B4820" s="87" t="s">
        <v>4972</v>
      </c>
      <c r="C4820" s="87" t="s">
        <v>346</v>
      </c>
      <c r="D4820" s="88">
        <v>56.64</v>
      </c>
    </row>
    <row r="4821" spans="1:4" x14ac:dyDescent="0.2">
      <c r="A4821" s="86">
        <v>4915666</v>
      </c>
      <c r="B4821" s="87" t="s">
        <v>4973</v>
      </c>
      <c r="C4821" s="87" t="s">
        <v>346</v>
      </c>
      <c r="D4821" s="88">
        <v>52.4</v>
      </c>
    </row>
    <row r="4822" spans="1:4" x14ac:dyDescent="0.2">
      <c r="A4822" s="86">
        <v>4915650</v>
      </c>
      <c r="B4822" s="87" t="s">
        <v>4974</v>
      </c>
      <c r="C4822" s="87" t="s">
        <v>237</v>
      </c>
      <c r="D4822" s="88">
        <v>298.77</v>
      </c>
    </row>
    <row r="4823" spans="1:4" x14ac:dyDescent="0.2">
      <c r="A4823" s="86">
        <v>4915645</v>
      </c>
      <c r="B4823" s="87" t="s">
        <v>4975</v>
      </c>
      <c r="C4823" s="87" t="s">
        <v>237</v>
      </c>
      <c r="D4823" s="88">
        <v>223.83</v>
      </c>
    </row>
    <row r="4824" spans="1:4" x14ac:dyDescent="0.2">
      <c r="A4824" s="86">
        <v>4915712</v>
      </c>
      <c r="B4824" s="87" t="s">
        <v>4976</v>
      </c>
      <c r="C4824" s="87" t="s">
        <v>346</v>
      </c>
      <c r="D4824" s="88">
        <v>21.39</v>
      </c>
    </row>
    <row r="4825" spans="1:4" x14ac:dyDescent="0.2">
      <c r="A4825" s="86">
        <v>4915711</v>
      </c>
      <c r="B4825" s="87" t="s">
        <v>4977</v>
      </c>
      <c r="C4825" s="87" t="s">
        <v>146</v>
      </c>
      <c r="D4825" s="88">
        <v>1.43</v>
      </c>
    </row>
    <row r="4826" spans="1:4" x14ac:dyDescent="0.2">
      <c r="A4826" s="86">
        <v>4915790</v>
      </c>
      <c r="B4826" s="87" t="s">
        <v>4978</v>
      </c>
      <c r="C4826" s="87" t="s">
        <v>4402</v>
      </c>
      <c r="D4826" s="88">
        <v>226.66</v>
      </c>
    </row>
    <row r="4827" spans="1:4" x14ac:dyDescent="0.2">
      <c r="A4827" s="86">
        <v>4915793</v>
      </c>
      <c r="B4827" s="87" t="s">
        <v>4979</v>
      </c>
      <c r="C4827" s="87" t="s">
        <v>4402</v>
      </c>
      <c r="D4827" s="88">
        <v>177.1</v>
      </c>
    </row>
    <row r="4828" spans="1:4" x14ac:dyDescent="0.2">
      <c r="A4828" s="86">
        <v>4915792</v>
      </c>
      <c r="B4828" s="87" t="s">
        <v>4980</v>
      </c>
      <c r="C4828" s="87" t="s">
        <v>4402</v>
      </c>
      <c r="D4828" s="88">
        <v>75.97</v>
      </c>
    </row>
    <row r="4829" spans="1:4" x14ac:dyDescent="0.2">
      <c r="A4829" s="86">
        <v>4915718</v>
      </c>
      <c r="B4829" s="87" t="s">
        <v>4981</v>
      </c>
      <c r="C4829" s="87" t="s">
        <v>1585</v>
      </c>
      <c r="D4829" s="88">
        <v>8.9499999999999993</v>
      </c>
    </row>
    <row r="4830" spans="1:4" x14ac:dyDescent="0.2">
      <c r="A4830" s="86">
        <v>4915672</v>
      </c>
      <c r="B4830" s="87" t="s">
        <v>4982</v>
      </c>
      <c r="C4830" s="87" t="s">
        <v>146</v>
      </c>
      <c r="D4830" s="88">
        <v>4.28</v>
      </c>
    </row>
    <row r="4831" spans="1:4" x14ac:dyDescent="0.2">
      <c r="A4831" s="86">
        <v>4915708</v>
      </c>
      <c r="B4831" s="87" t="s">
        <v>4983</v>
      </c>
      <c r="C4831" s="87" t="s">
        <v>146</v>
      </c>
      <c r="D4831" s="88">
        <v>0.71</v>
      </c>
    </row>
    <row r="4832" spans="1:4" x14ac:dyDescent="0.2">
      <c r="A4832" s="86">
        <v>4915710</v>
      </c>
      <c r="B4832" s="87" t="s">
        <v>4984</v>
      </c>
      <c r="C4832" s="87" t="s">
        <v>146</v>
      </c>
      <c r="D4832" s="88">
        <v>4.28</v>
      </c>
    </row>
    <row r="4833" spans="1:4" x14ac:dyDescent="0.2">
      <c r="A4833" s="86">
        <v>4915709</v>
      </c>
      <c r="B4833" s="87" t="s">
        <v>4985</v>
      </c>
      <c r="C4833" s="87" t="s">
        <v>146</v>
      </c>
      <c r="D4833" s="88">
        <v>1.07</v>
      </c>
    </row>
    <row r="4834" spans="1:4" x14ac:dyDescent="0.2">
      <c r="A4834" s="86">
        <v>4915686</v>
      </c>
      <c r="B4834" s="87" t="s">
        <v>4986</v>
      </c>
      <c r="C4834" s="87" t="s">
        <v>151</v>
      </c>
      <c r="D4834" s="88">
        <v>4.28</v>
      </c>
    </row>
    <row r="4835" spans="1:4" x14ac:dyDescent="0.2">
      <c r="A4835" s="86">
        <v>4915687</v>
      </c>
      <c r="B4835" s="87" t="s">
        <v>4987</v>
      </c>
      <c r="C4835" s="87" t="s">
        <v>151</v>
      </c>
      <c r="D4835" s="88">
        <v>2.67</v>
      </c>
    </row>
    <row r="4836" spans="1:4" x14ac:dyDescent="0.2">
      <c r="A4836" s="86">
        <v>4915634</v>
      </c>
      <c r="B4836" s="87" t="s">
        <v>4988</v>
      </c>
      <c r="C4836" s="87" t="s">
        <v>146</v>
      </c>
      <c r="D4836" s="88">
        <v>59.98</v>
      </c>
    </row>
    <row r="4837" spans="1:4" x14ac:dyDescent="0.2">
      <c r="A4837" s="86">
        <v>4915633</v>
      </c>
      <c r="B4837" s="87" t="s">
        <v>4989</v>
      </c>
      <c r="C4837" s="87" t="s">
        <v>146</v>
      </c>
      <c r="D4837" s="88">
        <v>19.79</v>
      </c>
    </row>
    <row r="4838" spans="1:4" x14ac:dyDescent="0.2">
      <c r="A4838" s="86">
        <v>4915714</v>
      </c>
      <c r="B4838" s="87" t="s">
        <v>4990</v>
      </c>
      <c r="C4838" s="87" t="s">
        <v>146</v>
      </c>
      <c r="D4838" s="88">
        <v>3.08</v>
      </c>
    </row>
    <row r="4839" spans="1:4" x14ac:dyDescent="0.2">
      <c r="A4839" s="86">
        <v>4915759</v>
      </c>
      <c r="B4839" s="87" t="s">
        <v>4991</v>
      </c>
      <c r="C4839" s="87" t="s">
        <v>151</v>
      </c>
      <c r="D4839" s="88">
        <v>7.21</v>
      </c>
    </row>
    <row r="4840" spans="1:4" x14ac:dyDescent="0.2">
      <c r="A4840" s="86">
        <v>4915758</v>
      </c>
      <c r="B4840" s="87" t="s">
        <v>4992</v>
      </c>
      <c r="C4840" s="87" t="s">
        <v>146</v>
      </c>
      <c r="D4840" s="88">
        <v>4.3</v>
      </c>
    </row>
    <row r="4841" spans="1:4" x14ac:dyDescent="0.2">
      <c r="A4841" s="86">
        <v>4915640</v>
      </c>
      <c r="B4841" s="87" t="s">
        <v>4993</v>
      </c>
      <c r="C4841" s="87" t="s">
        <v>346</v>
      </c>
      <c r="D4841" s="88">
        <v>21.39</v>
      </c>
    </row>
    <row r="4842" spans="1:4" x14ac:dyDescent="0.2">
      <c r="A4842" s="86">
        <v>4915639</v>
      </c>
      <c r="B4842" s="87" t="s">
        <v>4994</v>
      </c>
      <c r="C4842" s="87" t="s">
        <v>1585</v>
      </c>
      <c r="D4842" s="88">
        <v>4.28</v>
      </c>
    </row>
    <row r="4843" spans="1:4" x14ac:dyDescent="0.2">
      <c r="A4843" s="86">
        <v>4915695</v>
      </c>
      <c r="B4843" s="87" t="s">
        <v>4995</v>
      </c>
      <c r="C4843" s="87" t="s">
        <v>146</v>
      </c>
      <c r="D4843" s="88">
        <v>6.5</v>
      </c>
    </row>
    <row r="4844" spans="1:4" x14ac:dyDescent="0.2">
      <c r="A4844" s="86">
        <v>4915696</v>
      </c>
      <c r="B4844" s="87" t="s">
        <v>4996</v>
      </c>
      <c r="C4844" s="87" t="s">
        <v>146</v>
      </c>
      <c r="D4844" s="88">
        <v>6.5</v>
      </c>
    </row>
    <row r="4845" spans="1:4" x14ac:dyDescent="0.2">
      <c r="A4845" s="86">
        <v>4915694</v>
      </c>
      <c r="B4845" s="87" t="s">
        <v>4997</v>
      </c>
      <c r="C4845" s="87" t="s">
        <v>146</v>
      </c>
      <c r="D4845" s="88">
        <v>30.06</v>
      </c>
    </row>
    <row r="4846" spans="1:4" x14ac:dyDescent="0.2">
      <c r="A4846" s="86">
        <v>4915654</v>
      </c>
      <c r="B4846" s="87" t="s">
        <v>4998</v>
      </c>
      <c r="C4846" s="87" t="s">
        <v>1585</v>
      </c>
      <c r="D4846" s="88">
        <v>11.38</v>
      </c>
    </row>
    <row r="4847" spans="1:4" x14ac:dyDescent="0.2">
      <c r="A4847" s="86">
        <v>4900001</v>
      </c>
      <c r="B4847" s="87" t="s">
        <v>4999</v>
      </c>
      <c r="C4847" s="87" t="s">
        <v>346</v>
      </c>
      <c r="D4847" s="88">
        <v>0</v>
      </c>
    </row>
    <row r="4848" spans="1:4" x14ac:dyDescent="0.2">
      <c r="A4848" s="86">
        <v>4915801</v>
      </c>
      <c r="B4848" s="87" t="s">
        <v>5000</v>
      </c>
      <c r="C4848" s="87" t="s">
        <v>346</v>
      </c>
      <c r="D4848" s="88">
        <v>0</v>
      </c>
    </row>
    <row r="4849" spans="1:4" x14ac:dyDescent="0.2">
      <c r="A4849" s="86">
        <v>4916290</v>
      </c>
      <c r="B4849" s="87" t="s">
        <v>5001</v>
      </c>
      <c r="C4849" s="87" t="s">
        <v>346</v>
      </c>
      <c r="D4849" s="88">
        <v>325.95</v>
      </c>
    </row>
    <row r="4850" spans="1:4" x14ac:dyDescent="0.2">
      <c r="A4850" s="86">
        <v>4915765</v>
      </c>
      <c r="B4850" s="87" t="s">
        <v>5002</v>
      </c>
      <c r="C4850" s="87" t="s">
        <v>346</v>
      </c>
      <c r="D4850" s="88">
        <v>195.26</v>
      </c>
    </row>
    <row r="4851" spans="1:4" x14ac:dyDescent="0.2">
      <c r="A4851" s="86">
        <v>4915766</v>
      </c>
      <c r="B4851" s="87" t="s">
        <v>5003</v>
      </c>
      <c r="C4851" s="87" t="s">
        <v>346</v>
      </c>
      <c r="D4851" s="88">
        <v>114.61</v>
      </c>
    </row>
    <row r="4852" spans="1:4" x14ac:dyDescent="0.2">
      <c r="A4852" s="86">
        <v>4915764</v>
      </c>
      <c r="B4852" s="87" t="s">
        <v>5004</v>
      </c>
      <c r="C4852" s="87" t="s">
        <v>346</v>
      </c>
      <c r="D4852" s="88">
        <v>351.47</v>
      </c>
    </row>
    <row r="4853" spans="1:4" x14ac:dyDescent="0.2">
      <c r="A4853" s="86">
        <v>4915767</v>
      </c>
      <c r="B4853" s="87" t="s">
        <v>5005</v>
      </c>
      <c r="C4853" s="87" t="s">
        <v>346</v>
      </c>
      <c r="D4853" s="88">
        <v>75.319999999999993</v>
      </c>
    </row>
    <row r="4854" spans="1:4" x14ac:dyDescent="0.2">
      <c r="A4854" s="86">
        <v>4915777</v>
      </c>
      <c r="B4854" s="87" t="s">
        <v>5006</v>
      </c>
      <c r="C4854" s="87" t="s">
        <v>146</v>
      </c>
      <c r="D4854" s="88">
        <v>13.6</v>
      </c>
    </row>
    <row r="4855" spans="1:4" x14ac:dyDescent="0.2">
      <c r="A4855" s="86">
        <v>4915618</v>
      </c>
      <c r="B4855" s="87" t="s">
        <v>5007</v>
      </c>
      <c r="C4855" s="87" t="s">
        <v>1585</v>
      </c>
      <c r="D4855" s="88">
        <v>3.08</v>
      </c>
    </row>
    <row r="4856" spans="1:4" x14ac:dyDescent="0.2">
      <c r="A4856" s="86">
        <v>4915774</v>
      </c>
      <c r="B4856" s="87" t="s">
        <v>5008</v>
      </c>
      <c r="C4856" s="87" t="s">
        <v>346</v>
      </c>
      <c r="D4856" s="88">
        <v>23.47</v>
      </c>
    </row>
    <row r="4857" spans="1:4" x14ac:dyDescent="0.2">
      <c r="A4857" s="86">
        <v>4915719</v>
      </c>
      <c r="B4857" s="87" t="s">
        <v>5009</v>
      </c>
      <c r="C4857" s="87" t="s">
        <v>1585</v>
      </c>
      <c r="D4857" s="88">
        <v>33.340000000000003</v>
      </c>
    </row>
    <row r="4858" spans="1:4" x14ac:dyDescent="0.2">
      <c r="A4858" s="86">
        <v>4915611</v>
      </c>
      <c r="B4858" s="87" t="s">
        <v>5010</v>
      </c>
      <c r="C4858" s="87" t="s">
        <v>346</v>
      </c>
      <c r="D4858" s="88">
        <v>10.59</v>
      </c>
    </row>
    <row r="4859" spans="1:4" x14ac:dyDescent="0.2">
      <c r="A4859" s="86">
        <v>4915733</v>
      </c>
      <c r="B4859" s="87" t="s">
        <v>5011</v>
      </c>
      <c r="C4859" s="87" t="s">
        <v>346</v>
      </c>
      <c r="D4859" s="88">
        <v>39.22</v>
      </c>
    </row>
    <row r="4860" spans="1:4" x14ac:dyDescent="0.2">
      <c r="A4860" s="86">
        <v>4915734</v>
      </c>
      <c r="B4860" s="87" t="s">
        <v>5012</v>
      </c>
      <c r="C4860" s="87" t="s">
        <v>346</v>
      </c>
      <c r="D4860" s="88">
        <v>11.53</v>
      </c>
    </row>
    <row r="4861" spans="1:4" x14ac:dyDescent="0.2">
      <c r="A4861" s="86">
        <v>4915727</v>
      </c>
      <c r="B4861" s="87" t="s">
        <v>5013</v>
      </c>
      <c r="C4861" s="87" t="s">
        <v>146</v>
      </c>
      <c r="D4861" s="88">
        <v>10.34</v>
      </c>
    </row>
    <row r="4862" spans="1:4" x14ac:dyDescent="0.2">
      <c r="A4862" s="86">
        <v>4915726</v>
      </c>
      <c r="B4862" s="87" t="s">
        <v>5014</v>
      </c>
      <c r="C4862" s="87" t="s">
        <v>146</v>
      </c>
      <c r="D4862" s="88">
        <v>23.75</v>
      </c>
    </row>
    <row r="4863" spans="1:4" x14ac:dyDescent="0.2">
      <c r="A4863" s="86">
        <v>4915594</v>
      </c>
      <c r="B4863" s="87" t="s">
        <v>5015</v>
      </c>
      <c r="C4863" s="87" t="s">
        <v>146</v>
      </c>
      <c r="D4863" s="88">
        <v>22.35</v>
      </c>
    </row>
    <row r="4864" spans="1:4" x14ac:dyDescent="0.2">
      <c r="A4864" s="86">
        <v>4915729</v>
      </c>
      <c r="B4864" s="87" t="s">
        <v>5016</v>
      </c>
      <c r="C4864" s="87" t="s">
        <v>146</v>
      </c>
      <c r="D4864" s="88">
        <v>18.420000000000002</v>
      </c>
    </row>
    <row r="4865" spans="1:4" x14ac:dyDescent="0.2">
      <c r="A4865" s="86">
        <v>4915596</v>
      </c>
      <c r="B4865" s="87" t="s">
        <v>5017</v>
      </c>
      <c r="C4865" s="87" t="s">
        <v>146</v>
      </c>
      <c r="D4865" s="88">
        <v>17.809999999999999</v>
      </c>
    </row>
    <row r="4866" spans="1:4" x14ac:dyDescent="0.2">
      <c r="A4866" s="86">
        <v>4915732</v>
      </c>
      <c r="B4866" s="87" t="s">
        <v>5018</v>
      </c>
      <c r="C4866" s="87" t="s">
        <v>146</v>
      </c>
      <c r="D4866" s="88">
        <v>7.87</v>
      </c>
    </row>
    <row r="4867" spans="1:4" x14ac:dyDescent="0.2">
      <c r="A4867" s="86">
        <v>4915731</v>
      </c>
      <c r="B4867" s="87" t="s">
        <v>5019</v>
      </c>
      <c r="C4867" s="87" t="s">
        <v>146</v>
      </c>
      <c r="D4867" s="88">
        <v>17.260000000000002</v>
      </c>
    </row>
    <row r="4868" spans="1:4" x14ac:dyDescent="0.2">
      <c r="A4868" s="86">
        <v>4915725</v>
      </c>
      <c r="B4868" s="87" t="s">
        <v>5020</v>
      </c>
      <c r="C4868" s="87" t="s">
        <v>146</v>
      </c>
      <c r="D4868" s="88">
        <v>28.58</v>
      </c>
    </row>
    <row r="4869" spans="1:4" x14ac:dyDescent="0.2">
      <c r="A4869" s="86">
        <v>4915593</v>
      </c>
      <c r="B4869" s="87" t="s">
        <v>5021</v>
      </c>
      <c r="C4869" s="87" t="s">
        <v>146</v>
      </c>
      <c r="D4869" s="88">
        <v>27.17</v>
      </c>
    </row>
    <row r="4870" spans="1:4" x14ac:dyDescent="0.2">
      <c r="A4870" s="86">
        <v>4915728</v>
      </c>
      <c r="B4870" s="87" t="s">
        <v>5022</v>
      </c>
      <c r="C4870" s="87" t="s">
        <v>146</v>
      </c>
      <c r="D4870" s="88">
        <v>28.35</v>
      </c>
    </row>
    <row r="4871" spans="1:4" x14ac:dyDescent="0.2">
      <c r="A4871" s="86">
        <v>4915595</v>
      </c>
      <c r="B4871" s="87" t="s">
        <v>5023</v>
      </c>
      <c r="C4871" s="87" t="s">
        <v>146</v>
      </c>
      <c r="D4871" s="88">
        <v>27.74</v>
      </c>
    </row>
    <row r="4872" spans="1:4" x14ac:dyDescent="0.2">
      <c r="A4872" s="86">
        <v>4915730</v>
      </c>
      <c r="B4872" s="87" t="s">
        <v>5024</v>
      </c>
      <c r="C4872" s="87" t="s">
        <v>146</v>
      </c>
      <c r="D4872" s="88">
        <v>24.34</v>
      </c>
    </row>
    <row r="4873" spans="1:4" x14ac:dyDescent="0.2">
      <c r="A4873" s="86">
        <v>4915598</v>
      </c>
      <c r="B4873" s="87" t="s">
        <v>5025</v>
      </c>
      <c r="C4873" s="87" t="s">
        <v>1585</v>
      </c>
      <c r="D4873" s="88">
        <v>0.1</v>
      </c>
    </row>
    <row r="4874" spans="1:4" x14ac:dyDescent="0.2">
      <c r="A4874" s="86">
        <v>4915748</v>
      </c>
      <c r="B4874" s="87" t="s">
        <v>5026</v>
      </c>
      <c r="C4874" s="87" t="s">
        <v>1585</v>
      </c>
      <c r="D4874" s="88">
        <v>222.16</v>
      </c>
    </row>
    <row r="4875" spans="1:4" x14ac:dyDescent="0.2">
      <c r="A4875" s="86">
        <v>4915608</v>
      </c>
      <c r="B4875" s="87" t="s">
        <v>5027</v>
      </c>
      <c r="C4875" s="87" t="s">
        <v>1585</v>
      </c>
      <c r="D4875" s="88">
        <v>2.57</v>
      </c>
    </row>
    <row r="4876" spans="1:4" x14ac:dyDescent="0.2">
      <c r="A4876" s="86">
        <v>4915613</v>
      </c>
      <c r="B4876" s="87" t="s">
        <v>5028</v>
      </c>
      <c r="C4876" s="87" t="s">
        <v>1585</v>
      </c>
      <c r="D4876" s="88">
        <v>0.17</v>
      </c>
    </row>
    <row r="4877" spans="1:4" x14ac:dyDescent="0.2">
      <c r="A4877" s="86">
        <v>4915692</v>
      </c>
      <c r="B4877" s="87" t="s">
        <v>5029</v>
      </c>
      <c r="C4877" s="87" t="s">
        <v>346</v>
      </c>
      <c r="D4877" s="88">
        <v>365.09</v>
      </c>
    </row>
    <row r="4878" spans="1:4" x14ac:dyDescent="0.2">
      <c r="A4878" s="86">
        <v>4915746</v>
      </c>
      <c r="B4878" s="87" t="s">
        <v>5030</v>
      </c>
      <c r="C4878" s="87" t="s">
        <v>346</v>
      </c>
      <c r="D4878" s="88">
        <v>277.20999999999998</v>
      </c>
    </row>
    <row r="4879" spans="1:4" x14ac:dyDescent="0.2">
      <c r="A4879" s="86">
        <v>4915630</v>
      </c>
      <c r="B4879" s="87" t="s">
        <v>5031</v>
      </c>
      <c r="C4879" s="87" t="s">
        <v>346</v>
      </c>
      <c r="D4879" s="88">
        <v>365.09</v>
      </c>
    </row>
    <row r="4880" spans="1:4" x14ac:dyDescent="0.2">
      <c r="A4880" s="86">
        <v>4915631</v>
      </c>
      <c r="B4880" s="87" t="s">
        <v>5032</v>
      </c>
      <c r="C4880" s="87" t="s">
        <v>346</v>
      </c>
      <c r="D4880" s="88">
        <v>277.20999999999998</v>
      </c>
    </row>
    <row r="4881" spans="1:4" x14ac:dyDescent="0.2">
      <c r="A4881" s="86">
        <v>4915785</v>
      </c>
      <c r="B4881" s="87" t="s">
        <v>5033</v>
      </c>
      <c r="C4881" s="87" t="s">
        <v>4402</v>
      </c>
      <c r="D4881" s="88">
        <v>381.32</v>
      </c>
    </row>
    <row r="4882" spans="1:4" x14ac:dyDescent="0.2">
      <c r="A4882" s="86">
        <v>4915786</v>
      </c>
      <c r="B4882" s="87" t="s">
        <v>5034</v>
      </c>
      <c r="C4882" s="87" t="s">
        <v>4402</v>
      </c>
      <c r="D4882" s="88">
        <v>164.31</v>
      </c>
    </row>
    <row r="4883" spans="1:4" x14ac:dyDescent="0.2">
      <c r="A4883" s="86">
        <v>4915795</v>
      </c>
      <c r="B4883" s="87" t="s">
        <v>5035</v>
      </c>
      <c r="C4883" s="87" t="s">
        <v>4402</v>
      </c>
      <c r="D4883" s="88">
        <v>333.32</v>
      </c>
    </row>
    <row r="4884" spans="1:4" x14ac:dyDescent="0.2">
      <c r="A4884" s="86">
        <v>4915800</v>
      </c>
      <c r="B4884" s="87" t="s">
        <v>5036</v>
      </c>
      <c r="C4884" s="87" t="s">
        <v>4402</v>
      </c>
      <c r="D4884" s="88">
        <v>52.5</v>
      </c>
    </row>
    <row r="4885" spans="1:4" x14ac:dyDescent="0.2">
      <c r="A4885" s="86">
        <v>4915799</v>
      </c>
      <c r="B4885" s="87" t="s">
        <v>5037</v>
      </c>
      <c r="C4885" s="87" t="s">
        <v>4402</v>
      </c>
      <c r="D4885" s="88">
        <v>40.99</v>
      </c>
    </row>
    <row r="4886" spans="1:4" x14ac:dyDescent="0.2">
      <c r="A4886" s="86">
        <v>4915698</v>
      </c>
      <c r="B4886" s="87" t="s">
        <v>5038</v>
      </c>
      <c r="C4886" s="87" t="s">
        <v>4402</v>
      </c>
      <c r="D4886" s="88">
        <v>18.28</v>
      </c>
    </row>
    <row r="4887" spans="1:4" x14ac:dyDescent="0.2">
      <c r="A4887" s="86">
        <v>4915794</v>
      </c>
      <c r="B4887" s="87" t="s">
        <v>5039</v>
      </c>
      <c r="C4887" s="87" t="s">
        <v>4402</v>
      </c>
      <c r="D4887" s="88">
        <v>581.37</v>
      </c>
    </row>
    <row r="4888" spans="1:4" x14ac:dyDescent="0.2">
      <c r="A4888" s="86">
        <v>4915789</v>
      </c>
      <c r="B4888" s="87" t="s">
        <v>5040</v>
      </c>
      <c r="C4888" s="87" t="s">
        <v>151</v>
      </c>
      <c r="D4888" s="88">
        <v>1657.16</v>
      </c>
    </row>
    <row r="4889" spans="1:4" x14ac:dyDescent="0.2">
      <c r="A4889" s="86">
        <v>4915798</v>
      </c>
      <c r="B4889" s="87" t="s">
        <v>5041</v>
      </c>
      <c r="C4889" s="87" t="s">
        <v>151</v>
      </c>
      <c r="D4889" s="88">
        <v>1530.57</v>
      </c>
    </row>
    <row r="4890" spans="1:4" x14ac:dyDescent="0.2">
      <c r="A4890" s="86">
        <v>4915788</v>
      </c>
      <c r="B4890" s="87" t="s">
        <v>5042</v>
      </c>
      <c r="C4890" s="87" t="s">
        <v>151</v>
      </c>
      <c r="D4890" s="88">
        <v>1502.93</v>
      </c>
    </row>
    <row r="4891" spans="1:4" x14ac:dyDescent="0.2">
      <c r="A4891" s="86">
        <v>4915797</v>
      </c>
      <c r="B4891" s="87" t="s">
        <v>5043</v>
      </c>
      <c r="C4891" s="87" t="s">
        <v>151</v>
      </c>
      <c r="D4891" s="88">
        <v>755.01</v>
      </c>
    </row>
    <row r="4892" spans="1:4" x14ac:dyDescent="0.2">
      <c r="A4892" s="86">
        <v>4915787</v>
      </c>
      <c r="B4892" s="87" t="s">
        <v>5044</v>
      </c>
      <c r="C4892" s="87" t="s">
        <v>151</v>
      </c>
      <c r="D4892" s="88">
        <v>865.97</v>
      </c>
    </row>
    <row r="4893" spans="1:4" x14ac:dyDescent="0.2">
      <c r="A4893" s="86">
        <v>4915796</v>
      </c>
      <c r="B4893" s="87" t="s">
        <v>5045</v>
      </c>
      <c r="C4893" s="87" t="s">
        <v>151</v>
      </c>
      <c r="D4893" s="88">
        <v>305.79000000000002</v>
      </c>
    </row>
    <row r="4894" spans="1:4" x14ac:dyDescent="0.2">
      <c r="A4894" s="86">
        <v>4915760</v>
      </c>
      <c r="B4894" s="87" t="s">
        <v>5046</v>
      </c>
      <c r="C4894" s="87" t="s">
        <v>1585</v>
      </c>
      <c r="D4894" s="88">
        <v>52.7</v>
      </c>
    </row>
    <row r="4895" spans="1:4" x14ac:dyDescent="0.2">
      <c r="A4895" s="86">
        <v>4915699</v>
      </c>
      <c r="B4895" s="87" t="s">
        <v>5047</v>
      </c>
      <c r="C4895" s="87" t="s">
        <v>4402</v>
      </c>
      <c r="D4895" s="88">
        <v>28.26</v>
      </c>
    </row>
    <row r="4896" spans="1:4" x14ac:dyDescent="0.2">
      <c r="A4896" s="86">
        <v>4915736</v>
      </c>
      <c r="B4896" s="87" t="s">
        <v>5048</v>
      </c>
      <c r="C4896" s="87" t="s">
        <v>346</v>
      </c>
      <c r="D4896" s="88">
        <v>16.14</v>
      </c>
    </row>
    <row r="4897" spans="1:4" x14ac:dyDescent="0.2">
      <c r="A4897" s="86">
        <v>4915735</v>
      </c>
      <c r="B4897" s="87" t="s">
        <v>5049</v>
      </c>
      <c r="C4897" s="87" t="s">
        <v>346</v>
      </c>
      <c r="D4897" s="88">
        <v>13.28</v>
      </c>
    </row>
    <row r="4898" spans="1:4" x14ac:dyDescent="0.2">
      <c r="A4898" s="86">
        <v>4915670</v>
      </c>
      <c r="B4898" s="87" t="s">
        <v>5050</v>
      </c>
      <c r="C4898" s="87" t="s">
        <v>346</v>
      </c>
      <c r="D4898" s="88">
        <v>190.73</v>
      </c>
    </row>
    <row r="4899" spans="1:4" x14ac:dyDescent="0.2">
      <c r="A4899" s="86">
        <v>4915668</v>
      </c>
      <c r="B4899" s="87" t="s">
        <v>5051</v>
      </c>
      <c r="C4899" s="87" t="s">
        <v>346</v>
      </c>
      <c r="D4899" s="88">
        <v>295.33999999999997</v>
      </c>
    </row>
    <row r="4900" spans="1:4" x14ac:dyDescent="0.2">
      <c r="A4900" s="86">
        <v>4915761</v>
      </c>
      <c r="B4900" s="87" t="s">
        <v>5052</v>
      </c>
      <c r="C4900" s="87" t="s">
        <v>1585</v>
      </c>
      <c r="D4900" s="88">
        <v>4.28</v>
      </c>
    </row>
    <row r="4901" spans="1:4" x14ac:dyDescent="0.2">
      <c r="A4901" s="86">
        <v>4915762</v>
      </c>
      <c r="B4901" s="87" t="s">
        <v>5053</v>
      </c>
      <c r="C4901" s="87" t="s">
        <v>146</v>
      </c>
      <c r="D4901" s="88">
        <v>2.14</v>
      </c>
    </row>
    <row r="4902" spans="1:4" x14ac:dyDescent="0.2">
      <c r="A4902" s="86">
        <v>4915738</v>
      </c>
      <c r="B4902" s="87" t="s">
        <v>5054</v>
      </c>
      <c r="C4902" s="87" t="s">
        <v>346</v>
      </c>
      <c r="D4902" s="88">
        <v>5.46</v>
      </c>
    </row>
    <row r="4903" spans="1:4" x14ac:dyDescent="0.2">
      <c r="A4903" s="86">
        <v>4915737</v>
      </c>
      <c r="B4903" s="87" t="s">
        <v>5055</v>
      </c>
      <c r="C4903" s="87" t="s">
        <v>346</v>
      </c>
      <c r="D4903" s="88">
        <v>4.6100000000000003</v>
      </c>
    </row>
    <row r="4904" spans="1:4" x14ac:dyDescent="0.2">
      <c r="A4904" s="86">
        <v>4915669</v>
      </c>
      <c r="B4904" s="87" t="s">
        <v>5056</v>
      </c>
      <c r="C4904" s="87" t="s">
        <v>346</v>
      </c>
      <c r="D4904" s="88">
        <v>7.31</v>
      </c>
    </row>
    <row r="4905" spans="1:4" x14ac:dyDescent="0.2">
      <c r="A4905" s="86">
        <v>4915667</v>
      </c>
      <c r="B4905" s="87" t="s">
        <v>5057</v>
      </c>
      <c r="C4905" s="87" t="s">
        <v>346</v>
      </c>
      <c r="D4905" s="88">
        <v>11.69</v>
      </c>
    </row>
    <row r="4906" spans="1:4" x14ac:dyDescent="0.2">
      <c r="A4906" s="86">
        <v>4915632</v>
      </c>
      <c r="B4906" s="87" t="s">
        <v>5058</v>
      </c>
      <c r="C4906" s="87" t="s">
        <v>346</v>
      </c>
      <c r="D4906" s="88">
        <v>399.05</v>
      </c>
    </row>
    <row r="4907" spans="1:4" x14ac:dyDescent="0.2">
      <c r="A4907" s="86">
        <v>4915753</v>
      </c>
      <c r="B4907" s="87" t="s">
        <v>5059</v>
      </c>
      <c r="C4907" s="87" t="s">
        <v>346</v>
      </c>
      <c r="D4907" s="88">
        <v>1333.56</v>
      </c>
    </row>
    <row r="4908" spans="1:4" x14ac:dyDescent="0.2">
      <c r="A4908" s="86">
        <v>4915776</v>
      </c>
      <c r="B4908" s="87" t="s">
        <v>5060</v>
      </c>
      <c r="C4908" s="87" t="s">
        <v>5061</v>
      </c>
      <c r="D4908" s="88">
        <v>766.87</v>
      </c>
    </row>
    <row r="4909" spans="1:4" x14ac:dyDescent="0.2">
      <c r="A4909" s="86">
        <v>4915740</v>
      </c>
      <c r="B4909" s="87" t="s">
        <v>5062</v>
      </c>
      <c r="C4909" s="87" t="s">
        <v>5061</v>
      </c>
      <c r="D4909" s="88">
        <v>1845.04</v>
      </c>
    </row>
    <row r="4910" spans="1:4" x14ac:dyDescent="0.2">
      <c r="A4910" s="86">
        <v>4915741</v>
      </c>
      <c r="B4910" s="87" t="s">
        <v>5063</v>
      </c>
      <c r="C4910" s="87" t="s">
        <v>5061</v>
      </c>
      <c r="D4910" s="88">
        <v>4428.09</v>
      </c>
    </row>
    <row r="4911" spans="1:4" x14ac:dyDescent="0.2">
      <c r="A4911" s="86">
        <v>4915775</v>
      </c>
      <c r="B4911" s="87" t="s">
        <v>5064</v>
      </c>
      <c r="C4911" s="87" t="s">
        <v>5061</v>
      </c>
      <c r="D4911" s="88">
        <v>697.37</v>
      </c>
    </row>
    <row r="4912" spans="1:4" x14ac:dyDescent="0.2">
      <c r="A4912" s="86">
        <v>4915742</v>
      </c>
      <c r="B4912" s="87" t="s">
        <v>5065</v>
      </c>
      <c r="C4912" s="87" t="s">
        <v>5061</v>
      </c>
      <c r="D4912" s="88">
        <v>426.55</v>
      </c>
    </row>
    <row r="4913" spans="1:4" x14ac:dyDescent="0.2">
      <c r="A4913" s="86">
        <v>4915626</v>
      </c>
      <c r="B4913" s="87" t="s">
        <v>5066</v>
      </c>
      <c r="C4913" s="87" t="s">
        <v>146</v>
      </c>
      <c r="D4913" s="88">
        <v>2.02</v>
      </c>
    </row>
    <row r="4914" spans="1:4" x14ac:dyDescent="0.2">
      <c r="A4914" s="86">
        <v>4915653</v>
      </c>
      <c r="B4914" s="87" t="s">
        <v>5067</v>
      </c>
      <c r="C4914" s="87" t="s">
        <v>237</v>
      </c>
      <c r="D4914" s="88">
        <v>74.63</v>
      </c>
    </row>
    <row r="4915" spans="1:4" x14ac:dyDescent="0.2">
      <c r="A4915" s="86">
        <v>4915623</v>
      </c>
      <c r="B4915" s="87" t="s">
        <v>5068</v>
      </c>
      <c r="C4915" s="87" t="s">
        <v>346</v>
      </c>
      <c r="D4915" s="88">
        <v>57.39</v>
      </c>
    </row>
    <row r="4916" spans="1:4" x14ac:dyDescent="0.2">
      <c r="A4916" s="86">
        <v>4915625</v>
      </c>
      <c r="B4916" s="87" t="s">
        <v>5069</v>
      </c>
      <c r="C4916" s="87" t="s">
        <v>346</v>
      </c>
      <c r="D4916" s="88">
        <v>47.04</v>
      </c>
    </row>
    <row r="4917" spans="1:4" x14ac:dyDescent="0.2">
      <c r="A4917" s="86">
        <v>4915621</v>
      </c>
      <c r="B4917" s="87" t="s">
        <v>5070</v>
      </c>
      <c r="C4917" s="87" t="s">
        <v>346</v>
      </c>
      <c r="D4917" s="88">
        <v>4.49</v>
      </c>
    </row>
    <row r="4918" spans="1:4" x14ac:dyDescent="0.2">
      <c r="A4918" s="86">
        <v>4915720</v>
      </c>
      <c r="B4918" s="87" t="s">
        <v>5071</v>
      </c>
      <c r="C4918" s="87" t="s">
        <v>151</v>
      </c>
      <c r="D4918" s="88">
        <v>29.88</v>
      </c>
    </row>
    <row r="4919" spans="1:4" x14ac:dyDescent="0.2">
      <c r="A4919" s="86">
        <v>4915592</v>
      </c>
      <c r="B4919" s="87" t="s">
        <v>5072</v>
      </c>
      <c r="C4919" s="87" t="s">
        <v>151</v>
      </c>
      <c r="D4919" s="88">
        <v>29.27</v>
      </c>
    </row>
    <row r="4920" spans="1:4" x14ac:dyDescent="0.2">
      <c r="A4920" s="86">
        <v>4913703</v>
      </c>
      <c r="B4920" s="87" t="s">
        <v>5073</v>
      </c>
      <c r="C4920" s="87" t="s">
        <v>151</v>
      </c>
      <c r="D4920" s="88">
        <v>5593.14</v>
      </c>
    </row>
    <row r="4921" spans="1:4" x14ac:dyDescent="0.2">
      <c r="A4921" s="86">
        <v>4913704</v>
      </c>
      <c r="B4921" s="87" t="s">
        <v>5074</v>
      </c>
      <c r="C4921" s="87" t="s">
        <v>151</v>
      </c>
      <c r="D4921" s="88">
        <v>5473.19</v>
      </c>
    </row>
    <row r="4922" spans="1:4" x14ac:dyDescent="0.2">
      <c r="A4922" s="86">
        <v>4915757</v>
      </c>
      <c r="B4922" s="87" t="s">
        <v>5075</v>
      </c>
      <c r="C4922" s="87" t="s">
        <v>346</v>
      </c>
      <c r="D4922" s="88">
        <v>421.22</v>
      </c>
    </row>
    <row r="4923" spans="1:4" x14ac:dyDescent="0.2">
      <c r="A4923" s="86">
        <v>4915678</v>
      </c>
      <c r="B4923" s="87" t="s">
        <v>5076</v>
      </c>
      <c r="C4923" s="87" t="s">
        <v>346</v>
      </c>
      <c r="D4923" s="88">
        <v>370.95</v>
      </c>
    </row>
    <row r="4924" spans="1:4" x14ac:dyDescent="0.2">
      <c r="A4924" s="86">
        <v>4919547</v>
      </c>
      <c r="B4924" s="87" t="s">
        <v>5077</v>
      </c>
      <c r="C4924" s="87" t="s">
        <v>151</v>
      </c>
      <c r="D4924" s="88">
        <v>501.36</v>
      </c>
    </row>
    <row r="4925" spans="1:4" x14ac:dyDescent="0.2">
      <c r="A4925" s="86">
        <v>4915716</v>
      </c>
      <c r="B4925" s="87" t="s">
        <v>5078</v>
      </c>
      <c r="C4925" s="87" t="s">
        <v>1585</v>
      </c>
      <c r="D4925" s="88">
        <v>13.12</v>
      </c>
    </row>
    <row r="4926" spans="1:4" x14ac:dyDescent="0.2">
      <c r="A4926" s="86">
        <v>4915750</v>
      </c>
      <c r="B4926" s="87" t="s">
        <v>5079</v>
      </c>
      <c r="C4926" s="87" t="s">
        <v>146</v>
      </c>
      <c r="D4926" s="88">
        <v>198.28</v>
      </c>
    </row>
    <row r="4927" spans="1:4" x14ac:dyDescent="0.2">
      <c r="A4927" s="86">
        <v>4915769</v>
      </c>
      <c r="B4927" s="87" t="s">
        <v>5080</v>
      </c>
      <c r="C4927" s="87" t="s">
        <v>346</v>
      </c>
      <c r="D4927" s="88">
        <v>30.76</v>
      </c>
    </row>
    <row r="4928" spans="1:4" x14ac:dyDescent="0.2">
      <c r="A4928" s="86">
        <v>5213836</v>
      </c>
      <c r="B4928" s="87" t="s">
        <v>5081</v>
      </c>
      <c r="C4928" s="87" t="s">
        <v>5082</v>
      </c>
      <c r="D4928" s="88">
        <v>1.1299999999999999</v>
      </c>
    </row>
    <row r="4929" spans="1:4" x14ac:dyDescent="0.2">
      <c r="A4929" s="86">
        <v>5213368</v>
      </c>
      <c r="B4929" s="87" t="s">
        <v>5083</v>
      </c>
      <c r="C4929" s="87" t="s">
        <v>151</v>
      </c>
      <c r="D4929" s="88">
        <v>18.78</v>
      </c>
    </row>
    <row r="4930" spans="1:4" x14ac:dyDescent="0.2">
      <c r="A4930" s="86">
        <v>5213367</v>
      </c>
      <c r="B4930" s="87" t="s">
        <v>5084</v>
      </c>
      <c r="C4930" s="87" t="s">
        <v>151</v>
      </c>
      <c r="D4930" s="88">
        <v>17.68</v>
      </c>
    </row>
    <row r="4931" spans="1:4" x14ac:dyDescent="0.2">
      <c r="A4931" s="86">
        <v>5213385</v>
      </c>
      <c r="B4931" s="87" t="s">
        <v>5085</v>
      </c>
      <c r="C4931" s="87" t="s">
        <v>151</v>
      </c>
      <c r="D4931" s="88">
        <v>316.24</v>
      </c>
    </row>
    <row r="4932" spans="1:4" x14ac:dyDescent="0.2">
      <c r="A4932" s="86">
        <v>5213343</v>
      </c>
      <c r="B4932" s="87" t="s">
        <v>5086</v>
      </c>
      <c r="C4932" s="87" t="s">
        <v>5082</v>
      </c>
      <c r="D4932" s="88">
        <v>3.59</v>
      </c>
    </row>
    <row r="4933" spans="1:4" x14ac:dyDescent="0.2">
      <c r="A4933" s="86">
        <v>5213390</v>
      </c>
      <c r="B4933" s="87" t="s">
        <v>5087</v>
      </c>
      <c r="C4933" s="87" t="s">
        <v>146</v>
      </c>
      <c r="D4933" s="88">
        <v>271.16000000000003</v>
      </c>
    </row>
    <row r="4934" spans="1:4" x14ac:dyDescent="0.2">
      <c r="A4934" s="86">
        <v>5213344</v>
      </c>
      <c r="B4934" s="87" t="s">
        <v>5088</v>
      </c>
      <c r="C4934" s="87" t="s">
        <v>5089</v>
      </c>
      <c r="D4934" s="88">
        <v>3.14</v>
      </c>
    </row>
    <row r="4935" spans="1:4" x14ac:dyDescent="0.2">
      <c r="A4935" s="86">
        <v>5213386</v>
      </c>
      <c r="B4935" s="87" t="s">
        <v>5090</v>
      </c>
      <c r="C4935" s="87" t="s">
        <v>151</v>
      </c>
      <c r="D4935" s="88">
        <v>522.34</v>
      </c>
    </row>
    <row r="4936" spans="1:4" x14ac:dyDescent="0.2">
      <c r="A4936" s="86">
        <v>5213345</v>
      </c>
      <c r="B4936" s="87" t="s">
        <v>5091</v>
      </c>
      <c r="C4936" s="87" t="s">
        <v>5082</v>
      </c>
      <c r="D4936" s="88">
        <v>5.3</v>
      </c>
    </row>
    <row r="4937" spans="1:4" x14ac:dyDescent="0.2">
      <c r="A4937" s="86">
        <v>5213387</v>
      </c>
      <c r="B4937" s="87" t="s">
        <v>5092</v>
      </c>
      <c r="C4937" s="87" t="s">
        <v>151</v>
      </c>
      <c r="D4937" s="88">
        <v>750.24</v>
      </c>
    </row>
    <row r="4938" spans="1:4" x14ac:dyDescent="0.2">
      <c r="A4938" s="86">
        <v>5213346</v>
      </c>
      <c r="B4938" s="87" t="s">
        <v>5093</v>
      </c>
      <c r="C4938" s="87" t="s">
        <v>5082</v>
      </c>
      <c r="D4938" s="88">
        <v>7.43</v>
      </c>
    </row>
    <row r="4939" spans="1:4" x14ac:dyDescent="0.2">
      <c r="A4939" s="86">
        <v>5213843</v>
      </c>
      <c r="B4939" s="87" t="s">
        <v>5094</v>
      </c>
      <c r="C4939" s="87" t="s">
        <v>5089</v>
      </c>
      <c r="D4939" s="88">
        <v>0.98</v>
      </c>
    </row>
    <row r="4940" spans="1:4" x14ac:dyDescent="0.2">
      <c r="A4940" s="86">
        <v>5213833</v>
      </c>
      <c r="B4940" s="87" t="s">
        <v>5095</v>
      </c>
      <c r="C4940" s="87" t="s">
        <v>5082</v>
      </c>
      <c r="D4940" s="88">
        <v>9.9499999999999993</v>
      </c>
    </row>
    <row r="4941" spans="1:4" x14ac:dyDescent="0.2">
      <c r="A4941" s="86">
        <v>5213834</v>
      </c>
      <c r="B4941" s="87" t="s">
        <v>5096</v>
      </c>
      <c r="C4941" s="87" t="s">
        <v>5082</v>
      </c>
      <c r="D4941" s="88">
        <v>6.48</v>
      </c>
    </row>
    <row r="4942" spans="1:4" x14ac:dyDescent="0.2">
      <c r="A4942" s="86">
        <v>5219544</v>
      </c>
      <c r="B4942" s="87" t="s">
        <v>5097</v>
      </c>
      <c r="C4942" s="87" t="s">
        <v>151</v>
      </c>
      <c r="D4942" s="88">
        <v>228.54</v>
      </c>
    </row>
    <row r="4943" spans="1:4" x14ac:dyDescent="0.2">
      <c r="A4943" s="86">
        <v>5213383</v>
      </c>
      <c r="B4943" s="87" t="s">
        <v>5098</v>
      </c>
      <c r="C4943" s="87" t="s">
        <v>5082</v>
      </c>
      <c r="D4943" s="88">
        <v>0.76</v>
      </c>
    </row>
    <row r="4944" spans="1:4" x14ac:dyDescent="0.2">
      <c r="A4944" s="86">
        <v>5213380</v>
      </c>
      <c r="B4944" s="87" t="s">
        <v>5099</v>
      </c>
      <c r="C4944" s="87" t="s">
        <v>5082</v>
      </c>
      <c r="D4944" s="88">
        <v>1.75</v>
      </c>
    </row>
    <row r="4945" spans="1:4" x14ac:dyDescent="0.2">
      <c r="A4945" s="86">
        <v>5213838</v>
      </c>
      <c r="B4945" s="87" t="s">
        <v>5100</v>
      </c>
      <c r="C4945" s="87" t="s">
        <v>5082</v>
      </c>
      <c r="D4945" s="88">
        <v>4.41</v>
      </c>
    </row>
    <row r="4946" spans="1:4" x14ac:dyDescent="0.2">
      <c r="A4946" s="86">
        <v>5213837</v>
      </c>
      <c r="B4946" s="87" t="s">
        <v>5101</v>
      </c>
      <c r="C4946" s="87" t="s">
        <v>151</v>
      </c>
      <c r="D4946" s="88">
        <v>169.44</v>
      </c>
    </row>
    <row r="4947" spans="1:4" x14ac:dyDescent="0.2">
      <c r="A4947" s="86">
        <v>5213835</v>
      </c>
      <c r="B4947" s="87" t="s">
        <v>5102</v>
      </c>
      <c r="C4947" s="87" t="s">
        <v>5082</v>
      </c>
      <c r="D4947" s="88">
        <v>0.77</v>
      </c>
    </row>
    <row r="4948" spans="1:4" x14ac:dyDescent="0.2">
      <c r="A4948" s="86">
        <v>5213839</v>
      </c>
      <c r="B4948" s="87" t="s">
        <v>5103</v>
      </c>
      <c r="C4948" s="87" t="s">
        <v>1585</v>
      </c>
      <c r="D4948" s="88">
        <v>298.29000000000002</v>
      </c>
    </row>
    <row r="4949" spans="1:4" x14ac:dyDescent="0.2">
      <c r="A4949" s="86">
        <v>5213347</v>
      </c>
      <c r="B4949" s="87" t="s">
        <v>5104</v>
      </c>
      <c r="C4949" s="87" t="s">
        <v>5105</v>
      </c>
      <c r="D4949" s="88">
        <v>7.18</v>
      </c>
    </row>
    <row r="4950" spans="1:4" x14ac:dyDescent="0.2">
      <c r="A4950" s="86">
        <v>5213840</v>
      </c>
      <c r="B4950" s="87" t="s">
        <v>5106</v>
      </c>
      <c r="C4950" s="87" t="s">
        <v>1585</v>
      </c>
      <c r="D4950" s="88">
        <v>34.57</v>
      </c>
    </row>
    <row r="4951" spans="1:4" x14ac:dyDescent="0.2">
      <c r="A4951" s="86">
        <v>5213349</v>
      </c>
      <c r="B4951" s="87" t="s">
        <v>5107</v>
      </c>
      <c r="C4951" s="87" t="s">
        <v>5105</v>
      </c>
      <c r="D4951" s="88">
        <v>0.66</v>
      </c>
    </row>
    <row r="4952" spans="1:4" x14ac:dyDescent="0.2">
      <c r="A4952" s="86">
        <v>5213841</v>
      </c>
      <c r="B4952" s="87" t="s">
        <v>5108</v>
      </c>
      <c r="C4952" s="87" t="s">
        <v>1585</v>
      </c>
      <c r="D4952" s="88">
        <v>61.81</v>
      </c>
    </row>
    <row r="4953" spans="1:4" x14ac:dyDescent="0.2">
      <c r="A4953" s="86">
        <v>5213348</v>
      </c>
      <c r="B4953" s="87" t="s">
        <v>5109</v>
      </c>
      <c r="C4953" s="87" t="s">
        <v>5105</v>
      </c>
      <c r="D4953" s="88">
        <v>0.75</v>
      </c>
    </row>
    <row r="4954" spans="1:4" x14ac:dyDescent="0.2">
      <c r="A4954" s="86">
        <v>5216116</v>
      </c>
      <c r="B4954" s="87" t="s">
        <v>5110</v>
      </c>
      <c r="C4954" s="87" t="s">
        <v>151</v>
      </c>
      <c r="D4954" s="88">
        <v>16.05</v>
      </c>
    </row>
    <row r="4955" spans="1:4" x14ac:dyDescent="0.2">
      <c r="A4955" s="86">
        <v>5216115</v>
      </c>
      <c r="B4955" s="87" t="s">
        <v>5111</v>
      </c>
      <c r="C4955" s="87" t="s">
        <v>151</v>
      </c>
      <c r="D4955" s="88">
        <v>15.44</v>
      </c>
    </row>
    <row r="4956" spans="1:4" x14ac:dyDescent="0.2">
      <c r="A4956" s="86">
        <v>5213842</v>
      </c>
      <c r="B4956" s="87" t="s">
        <v>5112</v>
      </c>
      <c r="C4956" s="87" t="s">
        <v>146</v>
      </c>
      <c r="D4956" s="88">
        <v>0.12</v>
      </c>
    </row>
    <row r="4957" spans="1:4" x14ac:dyDescent="0.2">
      <c r="A4957" s="86">
        <v>5213358</v>
      </c>
      <c r="B4957" s="87" t="s">
        <v>5113</v>
      </c>
      <c r="C4957" s="87" t="s">
        <v>1585</v>
      </c>
      <c r="D4957" s="88">
        <v>230.83</v>
      </c>
    </row>
    <row r="4958" spans="1:4" x14ac:dyDescent="0.2">
      <c r="A4958" s="86">
        <v>5213848</v>
      </c>
      <c r="B4958" s="87" t="s">
        <v>5114</v>
      </c>
      <c r="C4958" s="87" t="s">
        <v>5082</v>
      </c>
      <c r="D4958" s="88">
        <v>0.99</v>
      </c>
    </row>
    <row r="4959" spans="1:4" x14ac:dyDescent="0.2">
      <c r="A4959" s="86">
        <v>5214012</v>
      </c>
      <c r="B4959" s="87" t="s">
        <v>5115</v>
      </c>
      <c r="C4959" s="87" t="s">
        <v>1585</v>
      </c>
      <c r="D4959" s="88">
        <v>25.56</v>
      </c>
    </row>
    <row r="4960" spans="1:4" x14ac:dyDescent="0.2">
      <c r="A4960" s="86">
        <v>5213356</v>
      </c>
      <c r="B4960" s="87" t="s">
        <v>5116</v>
      </c>
      <c r="C4960" s="87" t="s">
        <v>1585</v>
      </c>
      <c r="D4960" s="88">
        <v>35.76</v>
      </c>
    </row>
    <row r="4961" spans="1:4" x14ac:dyDescent="0.2">
      <c r="A4961" s="86">
        <v>5214011</v>
      </c>
      <c r="B4961" s="87" t="s">
        <v>5117</v>
      </c>
      <c r="C4961" s="87" t="s">
        <v>1585</v>
      </c>
      <c r="D4961" s="88">
        <v>12.98</v>
      </c>
    </row>
    <row r="4962" spans="1:4" x14ac:dyDescent="0.2">
      <c r="A4962" s="86">
        <v>5213354</v>
      </c>
      <c r="B4962" s="87" t="s">
        <v>5118</v>
      </c>
      <c r="C4962" s="87" t="s">
        <v>1585</v>
      </c>
      <c r="D4962" s="88">
        <v>15.52</v>
      </c>
    </row>
    <row r="4963" spans="1:4" x14ac:dyDescent="0.2">
      <c r="A4963" s="86">
        <v>5213355</v>
      </c>
      <c r="B4963" s="87" t="s">
        <v>5119</v>
      </c>
      <c r="C4963" s="87" t="s">
        <v>1585</v>
      </c>
      <c r="D4963" s="88">
        <v>18.09</v>
      </c>
    </row>
    <row r="4964" spans="1:4" x14ac:dyDescent="0.2">
      <c r="A4964" s="86">
        <v>5213850</v>
      </c>
      <c r="B4964" s="87" t="s">
        <v>5120</v>
      </c>
      <c r="C4964" s="87" t="s">
        <v>3251</v>
      </c>
      <c r="D4964" s="88">
        <v>21.39</v>
      </c>
    </row>
    <row r="4965" spans="1:4" x14ac:dyDescent="0.2">
      <c r="A4965" s="86">
        <v>5213846</v>
      </c>
      <c r="B4965" s="87" t="s">
        <v>5121</v>
      </c>
      <c r="C4965" s="87" t="s">
        <v>3251</v>
      </c>
      <c r="D4965" s="88">
        <v>5.4</v>
      </c>
    </row>
    <row r="4966" spans="1:4" x14ac:dyDescent="0.2">
      <c r="A4966" s="86">
        <v>5213847</v>
      </c>
      <c r="B4966" s="87" t="s">
        <v>5122</v>
      </c>
      <c r="C4966" s="87" t="s">
        <v>3251</v>
      </c>
      <c r="D4966" s="88">
        <v>91.16</v>
      </c>
    </row>
    <row r="4967" spans="1:4" x14ac:dyDescent="0.2">
      <c r="A4967" s="86">
        <v>5213845</v>
      </c>
      <c r="B4967" s="87" t="s">
        <v>5123</v>
      </c>
      <c r="C4967" s="87" t="s">
        <v>3251</v>
      </c>
      <c r="D4967" s="88">
        <v>24.13</v>
      </c>
    </row>
    <row r="4968" spans="1:4" x14ac:dyDescent="0.2">
      <c r="A4968" s="86">
        <v>5213412</v>
      </c>
      <c r="B4968" s="87" t="s">
        <v>5124</v>
      </c>
      <c r="C4968" s="87" t="s">
        <v>1585</v>
      </c>
      <c r="D4968" s="88">
        <v>113.01</v>
      </c>
    </row>
    <row r="4969" spans="1:4" x14ac:dyDescent="0.2">
      <c r="A4969" s="86">
        <v>5213411</v>
      </c>
      <c r="B4969" s="87" t="s">
        <v>5125</v>
      </c>
      <c r="C4969" s="87" t="s">
        <v>1585</v>
      </c>
      <c r="D4969" s="88">
        <v>200.26</v>
      </c>
    </row>
    <row r="4970" spans="1:4" x14ac:dyDescent="0.2">
      <c r="A4970" s="86">
        <v>5214009</v>
      </c>
      <c r="B4970" s="87" t="s">
        <v>5126</v>
      </c>
      <c r="C4970" s="87" t="s">
        <v>1585</v>
      </c>
      <c r="D4970" s="88">
        <v>113.01</v>
      </c>
    </row>
    <row r="4971" spans="1:4" x14ac:dyDescent="0.2">
      <c r="A4971" s="86">
        <v>5214010</v>
      </c>
      <c r="B4971" s="87" t="s">
        <v>5127</v>
      </c>
      <c r="C4971" s="87" t="s">
        <v>1585</v>
      </c>
      <c r="D4971" s="88">
        <v>207.84</v>
      </c>
    </row>
    <row r="4972" spans="1:4" x14ac:dyDescent="0.2">
      <c r="A4972" s="86">
        <v>5213413</v>
      </c>
      <c r="B4972" s="87" t="s">
        <v>5128</v>
      </c>
      <c r="C4972" s="87" t="s">
        <v>1585</v>
      </c>
      <c r="D4972" s="88">
        <v>69.89</v>
      </c>
    </row>
    <row r="4973" spans="1:4" x14ac:dyDescent="0.2">
      <c r="A4973" s="86">
        <v>5213410</v>
      </c>
      <c r="B4973" s="87" t="s">
        <v>5129</v>
      </c>
      <c r="C4973" s="87" t="s">
        <v>1585</v>
      </c>
      <c r="D4973" s="88">
        <v>140.91</v>
      </c>
    </row>
    <row r="4974" spans="1:4" x14ac:dyDescent="0.2">
      <c r="A4974" s="86">
        <v>5214004</v>
      </c>
      <c r="B4974" s="87" t="s">
        <v>5130</v>
      </c>
      <c r="C4974" s="87" t="s">
        <v>1585</v>
      </c>
      <c r="D4974" s="88">
        <v>170.19</v>
      </c>
    </row>
    <row r="4975" spans="1:4" x14ac:dyDescent="0.2">
      <c r="A4975" s="86">
        <v>5214005</v>
      </c>
      <c r="B4975" s="87" t="s">
        <v>5131</v>
      </c>
      <c r="C4975" s="87" t="s">
        <v>1585</v>
      </c>
      <c r="D4975" s="88">
        <v>152.15</v>
      </c>
    </row>
    <row r="4976" spans="1:4" x14ac:dyDescent="0.2">
      <c r="A4976" s="86">
        <v>5214006</v>
      </c>
      <c r="B4976" s="87" t="s">
        <v>5132</v>
      </c>
      <c r="C4976" s="87" t="s">
        <v>1585</v>
      </c>
      <c r="D4976" s="88">
        <v>96.19</v>
      </c>
    </row>
    <row r="4977" spans="1:4" x14ac:dyDescent="0.2">
      <c r="A4977" s="86">
        <v>5214007</v>
      </c>
      <c r="B4977" s="87" t="s">
        <v>5133</v>
      </c>
      <c r="C4977" s="87" t="s">
        <v>1585</v>
      </c>
      <c r="D4977" s="88">
        <v>81.55</v>
      </c>
    </row>
    <row r="4978" spans="1:4" x14ac:dyDescent="0.2">
      <c r="A4978" s="86">
        <v>5214008</v>
      </c>
      <c r="B4978" s="87" t="s">
        <v>5134</v>
      </c>
      <c r="C4978" s="87" t="s">
        <v>1585</v>
      </c>
      <c r="D4978" s="88">
        <v>79.98</v>
      </c>
    </row>
    <row r="4979" spans="1:4" x14ac:dyDescent="0.2">
      <c r="A4979" s="86">
        <v>5213408</v>
      </c>
      <c r="B4979" s="87" t="s">
        <v>5135</v>
      </c>
      <c r="C4979" s="87" t="s">
        <v>1585</v>
      </c>
      <c r="D4979" s="88">
        <v>49.03</v>
      </c>
    </row>
    <row r="4980" spans="1:4" x14ac:dyDescent="0.2">
      <c r="A4980" s="86">
        <v>5213400</v>
      </c>
      <c r="B4980" s="87" t="s">
        <v>5136</v>
      </c>
      <c r="C4980" s="87" t="s">
        <v>1585</v>
      </c>
      <c r="D4980" s="88">
        <v>25.83</v>
      </c>
    </row>
    <row r="4981" spans="1:4" x14ac:dyDescent="0.2">
      <c r="A4981" s="86">
        <v>5213401</v>
      </c>
      <c r="B4981" s="87" t="s">
        <v>5137</v>
      </c>
      <c r="C4981" s="87" t="s">
        <v>1585</v>
      </c>
      <c r="D4981" s="88">
        <v>36.07</v>
      </c>
    </row>
    <row r="4982" spans="1:4" x14ac:dyDescent="0.2">
      <c r="A4982" s="86">
        <v>5214001</v>
      </c>
      <c r="B4982" s="87" t="s">
        <v>5138</v>
      </c>
      <c r="C4982" s="87" t="s">
        <v>1585</v>
      </c>
      <c r="D4982" s="88">
        <v>13.23</v>
      </c>
    </row>
    <row r="4983" spans="1:4" x14ac:dyDescent="0.2">
      <c r="A4983" s="86">
        <v>5213402</v>
      </c>
      <c r="B4983" s="87" t="s">
        <v>5139</v>
      </c>
      <c r="C4983" s="87" t="s">
        <v>1585</v>
      </c>
      <c r="D4983" s="88">
        <v>15.79</v>
      </c>
    </row>
    <row r="4984" spans="1:4" x14ac:dyDescent="0.2">
      <c r="A4984" s="86">
        <v>5213403</v>
      </c>
      <c r="B4984" s="87" t="s">
        <v>5140</v>
      </c>
      <c r="C4984" s="87" t="s">
        <v>1585</v>
      </c>
      <c r="D4984" s="88">
        <v>18.38</v>
      </c>
    </row>
    <row r="4985" spans="1:4" x14ac:dyDescent="0.2">
      <c r="A4985" s="86">
        <v>5214003</v>
      </c>
      <c r="B4985" s="87" t="s">
        <v>5141</v>
      </c>
      <c r="C4985" s="87" t="s">
        <v>1585</v>
      </c>
      <c r="D4985" s="88">
        <v>59.1</v>
      </c>
    </row>
    <row r="4986" spans="1:4" x14ac:dyDescent="0.2">
      <c r="A4986" s="86">
        <v>5213409</v>
      </c>
      <c r="B4986" s="87" t="s">
        <v>5142</v>
      </c>
      <c r="C4986" s="87" t="s">
        <v>1585</v>
      </c>
      <c r="D4986" s="88">
        <v>99.82</v>
      </c>
    </row>
    <row r="4987" spans="1:4" x14ac:dyDescent="0.2">
      <c r="A4987" s="86">
        <v>5213404</v>
      </c>
      <c r="B4987" s="87" t="s">
        <v>5143</v>
      </c>
      <c r="C4987" s="87" t="s">
        <v>1585</v>
      </c>
      <c r="D4987" s="88">
        <v>38.78</v>
      </c>
    </row>
    <row r="4988" spans="1:4" x14ac:dyDescent="0.2">
      <c r="A4988" s="86">
        <v>5213405</v>
      </c>
      <c r="B4988" s="87" t="s">
        <v>5144</v>
      </c>
      <c r="C4988" s="87" t="s">
        <v>1585</v>
      </c>
      <c r="D4988" s="88">
        <v>48.54</v>
      </c>
    </row>
    <row r="4989" spans="1:4" x14ac:dyDescent="0.2">
      <c r="A4989" s="86">
        <v>5214002</v>
      </c>
      <c r="B4989" s="87" t="s">
        <v>5145</v>
      </c>
      <c r="C4989" s="87" t="s">
        <v>1585</v>
      </c>
      <c r="D4989" s="88">
        <v>26.38</v>
      </c>
    </row>
    <row r="4990" spans="1:4" x14ac:dyDescent="0.2">
      <c r="A4990" s="86">
        <v>5213406</v>
      </c>
      <c r="B4990" s="87" t="s">
        <v>5146</v>
      </c>
      <c r="C4990" s="87" t="s">
        <v>1585</v>
      </c>
      <c r="D4990" s="88">
        <v>28.74</v>
      </c>
    </row>
    <row r="4991" spans="1:4" x14ac:dyDescent="0.2">
      <c r="A4991" s="86">
        <v>5213407</v>
      </c>
      <c r="B4991" s="87" t="s">
        <v>5147</v>
      </c>
      <c r="C4991" s="87" t="s">
        <v>1585</v>
      </c>
      <c r="D4991" s="88">
        <v>31.11</v>
      </c>
    </row>
    <row r="4992" spans="1:4" x14ac:dyDescent="0.2">
      <c r="A4992" s="86">
        <v>5212552</v>
      </c>
      <c r="B4992" s="87" t="s">
        <v>5148</v>
      </c>
      <c r="C4992" s="87" t="s">
        <v>1585</v>
      </c>
      <c r="D4992" s="88">
        <v>15.2</v>
      </c>
    </row>
    <row r="4993" spans="1:4" x14ac:dyDescent="0.2">
      <c r="A4993" s="86">
        <v>5213464</v>
      </c>
      <c r="B4993" s="87" t="s">
        <v>5149</v>
      </c>
      <c r="C4993" s="87" t="s">
        <v>151</v>
      </c>
      <c r="D4993" s="88">
        <v>245.6</v>
      </c>
    </row>
    <row r="4994" spans="1:4" x14ac:dyDescent="0.2">
      <c r="A4994" s="86">
        <v>5213465</v>
      </c>
      <c r="B4994" s="87" t="s">
        <v>5150</v>
      </c>
      <c r="C4994" s="87" t="s">
        <v>151</v>
      </c>
      <c r="D4994" s="88">
        <v>420.63</v>
      </c>
    </row>
    <row r="4995" spans="1:4" x14ac:dyDescent="0.2">
      <c r="A4995" s="86">
        <v>5213466</v>
      </c>
      <c r="B4995" s="87" t="s">
        <v>5151</v>
      </c>
      <c r="C4995" s="87" t="s">
        <v>151</v>
      </c>
      <c r="D4995" s="88">
        <v>589.49</v>
      </c>
    </row>
    <row r="4996" spans="1:4" x14ac:dyDescent="0.2">
      <c r="A4996" s="86">
        <v>5213467</v>
      </c>
      <c r="B4996" s="87" t="s">
        <v>5152</v>
      </c>
      <c r="C4996" s="87" t="s">
        <v>151</v>
      </c>
      <c r="D4996" s="88">
        <v>949.03</v>
      </c>
    </row>
    <row r="4997" spans="1:4" x14ac:dyDescent="0.2">
      <c r="A4997" s="86">
        <v>5213468</v>
      </c>
      <c r="B4997" s="87" t="s">
        <v>5153</v>
      </c>
      <c r="C4997" s="87" t="s">
        <v>151</v>
      </c>
      <c r="D4997" s="88">
        <v>237.73</v>
      </c>
    </row>
    <row r="4998" spans="1:4" x14ac:dyDescent="0.2">
      <c r="A4998" s="86">
        <v>5213469</v>
      </c>
      <c r="B4998" s="87" t="s">
        <v>5154</v>
      </c>
      <c r="C4998" s="87" t="s">
        <v>151</v>
      </c>
      <c r="D4998" s="88">
        <v>405.65</v>
      </c>
    </row>
    <row r="4999" spans="1:4" x14ac:dyDescent="0.2">
      <c r="A4999" s="86">
        <v>5213470</v>
      </c>
      <c r="B4999" s="87" t="s">
        <v>5155</v>
      </c>
      <c r="C4999" s="87" t="s">
        <v>151</v>
      </c>
      <c r="D4999" s="88">
        <v>567.65</v>
      </c>
    </row>
    <row r="5000" spans="1:4" x14ac:dyDescent="0.2">
      <c r="A5000" s="86">
        <v>5213471</v>
      </c>
      <c r="B5000" s="87" t="s">
        <v>5156</v>
      </c>
      <c r="C5000" s="87" t="s">
        <v>151</v>
      </c>
      <c r="D5000" s="88">
        <v>917.57</v>
      </c>
    </row>
    <row r="5001" spans="1:4" x14ac:dyDescent="0.2">
      <c r="A5001" s="86">
        <v>5212560</v>
      </c>
      <c r="B5001" s="87" t="s">
        <v>5157</v>
      </c>
      <c r="C5001" s="87" t="s">
        <v>5082</v>
      </c>
      <c r="D5001" s="88">
        <v>3.86</v>
      </c>
    </row>
    <row r="5002" spans="1:4" x14ac:dyDescent="0.2">
      <c r="A5002" s="86">
        <v>5213472</v>
      </c>
      <c r="B5002" s="87" t="s">
        <v>5158</v>
      </c>
      <c r="C5002" s="87" t="s">
        <v>151</v>
      </c>
      <c r="D5002" s="88">
        <v>291.39999999999998</v>
      </c>
    </row>
    <row r="5003" spans="1:4" x14ac:dyDescent="0.2">
      <c r="A5003" s="86">
        <v>5213473</v>
      </c>
      <c r="B5003" s="87" t="s">
        <v>5159</v>
      </c>
      <c r="C5003" s="87" t="s">
        <v>151</v>
      </c>
      <c r="D5003" s="88">
        <v>385.14</v>
      </c>
    </row>
    <row r="5004" spans="1:4" x14ac:dyDescent="0.2">
      <c r="A5004" s="86">
        <v>5213474</v>
      </c>
      <c r="B5004" s="87" t="s">
        <v>5160</v>
      </c>
      <c r="C5004" s="87" t="s">
        <v>151</v>
      </c>
      <c r="D5004" s="88">
        <v>278.29000000000002</v>
      </c>
    </row>
    <row r="5005" spans="1:4" x14ac:dyDescent="0.2">
      <c r="A5005" s="86">
        <v>5213475</v>
      </c>
      <c r="B5005" s="87" t="s">
        <v>5161</v>
      </c>
      <c r="C5005" s="87" t="s">
        <v>151</v>
      </c>
      <c r="D5005" s="88">
        <v>368.76</v>
      </c>
    </row>
    <row r="5006" spans="1:4" x14ac:dyDescent="0.2">
      <c r="A5006" s="86">
        <v>5213440</v>
      </c>
      <c r="B5006" s="87" t="s">
        <v>5162</v>
      </c>
      <c r="C5006" s="87" t="s">
        <v>151</v>
      </c>
      <c r="D5006" s="88">
        <v>245.57</v>
      </c>
    </row>
    <row r="5007" spans="1:4" x14ac:dyDescent="0.2">
      <c r="A5007" s="86">
        <v>5213441</v>
      </c>
      <c r="B5007" s="87" t="s">
        <v>5163</v>
      </c>
      <c r="C5007" s="87" t="s">
        <v>151</v>
      </c>
      <c r="D5007" s="88">
        <v>420.67</v>
      </c>
    </row>
    <row r="5008" spans="1:4" x14ac:dyDescent="0.2">
      <c r="A5008" s="86">
        <v>5213442</v>
      </c>
      <c r="B5008" s="87" t="s">
        <v>5164</v>
      </c>
      <c r="C5008" s="87" t="s">
        <v>151</v>
      </c>
      <c r="D5008" s="88">
        <v>589.49</v>
      </c>
    </row>
    <row r="5009" spans="1:4" x14ac:dyDescent="0.2">
      <c r="A5009" s="86">
        <v>5213443</v>
      </c>
      <c r="B5009" s="87" t="s">
        <v>5165</v>
      </c>
      <c r="C5009" s="87" t="s">
        <v>151</v>
      </c>
      <c r="D5009" s="88">
        <v>949.05</v>
      </c>
    </row>
    <row r="5010" spans="1:4" x14ac:dyDescent="0.2">
      <c r="A5010" s="86">
        <v>5213444</v>
      </c>
      <c r="B5010" s="87" t="s">
        <v>5166</v>
      </c>
      <c r="C5010" s="87" t="s">
        <v>151</v>
      </c>
      <c r="D5010" s="88">
        <v>245.62</v>
      </c>
    </row>
    <row r="5011" spans="1:4" x14ac:dyDescent="0.2">
      <c r="A5011" s="86">
        <v>5213445</v>
      </c>
      <c r="B5011" s="87" t="s">
        <v>5167</v>
      </c>
      <c r="C5011" s="87" t="s">
        <v>151</v>
      </c>
      <c r="D5011" s="88">
        <v>420.6</v>
      </c>
    </row>
    <row r="5012" spans="1:4" x14ac:dyDescent="0.2">
      <c r="A5012" s="86">
        <v>5213446</v>
      </c>
      <c r="B5012" s="87" t="s">
        <v>5168</v>
      </c>
      <c r="C5012" s="87" t="s">
        <v>151</v>
      </c>
      <c r="D5012" s="88">
        <v>589.49</v>
      </c>
    </row>
    <row r="5013" spans="1:4" x14ac:dyDescent="0.2">
      <c r="A5013" s="86">
        <v>5213447</v>
      </c>
      <c r="B5013" s="87" t="s">
        <v>5169</v>
      </c>
      <c r="C5013" s="87" t="s">
        <v>151</v>
      </c>
      <c r="D5013" s="88">
        <v>949.1</v>
      </c>
    </row>
    <row r="5014" spans="1:4" x14ac:dyDescent="0.2">
      <c r="A5014" s="86">
        <v>5213448</v>
      </c>
      <c r="B5014" s="87" t="s">
        <v>5170</v>
      </c>
      <c r="C5014" s="87" t="s">
        <v>151</v>
      </c>
      <c r="D5014" s="88">
        <v>169.4</v>
      </c>
    </row>
    <row r="5015" spans="1:4" x14ac:dyDescent="0.2">
      <c r="A5015" s="86">
        <v>5213449</v>
      </c>
      <c r="B5015" s="87" t="s">
        <v>5171</v>
      </c>
      <c r="C5015" s="87" t="s">
        <v>151</v>
      </c>
      <c r="D5015" s="88">
        <v>267.07</v>
      </c>
    </row>
    <row r="5016" spans="1:4" x14ac:dyDescent="0.2">
      <c r="A5016" s="86">
        <v>5213450</v>
      </c>
      <c r="B5016" s="87" t="s">
        <v>5172</v>
      </c>
      <c r="C5016" s="87" t="s">
        <v>151</v>
      </c>
      <c r="D5016" s="88">
        <v>374.54</v>
      </c>
    </row>
    <row r="5017" spans="1:4" x14ac:dyDescent="0.2">
      <c r="A5017" s="86">
        <v>5213451</v>
      </c>
      <c r="B5017" s="87" t="s">
        <v>5173</v>
      </c>
      <c r="C5017" s="87" t="s">
        <v>151</v>
      </c>
      <c r="D5017" s="88">
        <v>550.4</v>
      </c>
    </row>
    <row r="5018" spans="1:4" x14ac:dyDescent="0.2">
      <c r="A5018" s="86">
        <v>5213452</v>
      </c>
      <c r="B5018" s="87" t="s">
        <v>5174</v>
      </c>
      <c r="C5018" s="87" t="s">
        <v>151</v>
      </c>
      <c r="D5018" s="88">
        <v>237.7</v>
      </c>
    </row>
    <row r="5019" spans="1:4" x14ac:dyDescent="0.2">
      <c r="A5019" s="86">
        <v>5213453</v>
      </c>
      <c r="B5019" s="87" t="s">
        <v>5175</v>
      </c>
      <c r="C5019" s="87" t="s">
        <v>151</v>
      </c>
      <c r="D5019" s="88">
        <v>405.69</v>
      </c>
    </row>
    <row r="5020" spans="1:4" x14ac:dyDescent="0.2">
      <c r="A5020" s="86">
        <v>5213454</v>
      </c>
      <c r="B5020" s="87" t="s">
        <v>5176</v>
      </c>
      <c r="C5020" s="87" t="s">
        <v>151</v>
      </c>
      <c r="D5020" s="88">
        <v>567.65</v>
      </c>
    </row>
    <row r="5021" spans="1:4" x14ac:dyDescent="0.2">
      <c r="A5021" s="86">
        <v>5213455</v>
      </c>
      <c r="B5021" s="87" t="s">
        <v>5177</v>
      </c>
      <c r="C5021" s="87" t="s">
        <v>151</v>
      </c>
      <c r="D5021" s="88">
        <v>917.58</v>
      </c>
    </row>
    <row r="5022" spans="1:4" x14ac:dyDescent="0.2">
      <c r="A5022" s="86">
        <v>5213456</v>
      </c>
      <c r="B5022" s="87" t="s">
        <v>5178</v>
      </c>
      <c r="C5022" s="87" t="s">
        <v>151</v>
      </c>
      <c r="D5022" s="88">
        <v>237.76</v>
      </c>
    </row>
    <row r="5023" spans="1:4" x14ac:dyDescent="0.2">
      <c r="A5023" s="86">
        <v>5213457</v>
      </c>
      <c r="B5023" s="87" t="s">
        <v>5179</v>
      </c>
      <c r="C5023" s="87" t="s">
        <v>151</v>
      </c>
      <c r="D5023" s="88">
        <v>405.62</v>
      </c>
    </row>
    <row r="5024" spans="1:4" x14ac:dyDescent="0.2">
      <c r="A5024" s="86">
        <v>5213458</v>
      </c>
      <c r="B5024" s="87" t="s">
        <v>5180</v>
      </c>
      <c r="C5024" s="87" t="s">
        <v>151</v>
      </c>
      <c r="D5024" s="88">
        <v>567.65</v>
      </c>
    </row>
    <row r="5025" spans="1:4" x14ac:dyDescent="0.2">
      <c r="A5025" s="86">
        <v>5213459</v>
      </c>
      <c r="B5025" s="87" t="s">
        <v>5181</v>
      </c>
      <c r="C5025" s="87" t="s">
        <v>151</v>
      </c>
      <c r="D5025" s="88">
        <v>917.63</v>
      </c>
    </row>
    <row r="5026" spans="1:4" x14ac:dyDescent="0.2">
      <c r="A5026" s="86">
        <v>5213460</v>
      </c>
      <c r="B5026" s="87" t="s">
        <v>5182</v>
      </c>
      <c r="C5026" s="87" t="s">
        <v>151</v>
      </c>
      <c r="D5026" s="88">
        <v>164.63</v>
      </c>
    </row>
    <row r="5027" spans="1:4" x14ac:dyDescent="0.2">
      <c r="A5027" s="86">
        <v>5213461</v>
      </c>
      <c r="B5027" s="87" t="s">
        <v>5183</v>
      </c>
      <c r="C5027" s="87" t="s">
        <v>151</v>
      </c>
      <c r="D5027" s="88">
        <v>258.33999999999997</v>
      </c>
    </row>
    <row r="5028" spans="1:4" x14ac:dyDescent="0.2">
      <c r="A5028" s="86">
        <v>5213462</v>
      </c>
      <c r="B5028" s="87" t="s">
        <v>5184</v>
      </c>
      <c r="C5028" s="87" t="s">
        <v>151</v>
      </c>
      <c r="D5028" s="88">
        <v>361.44</v>
      </c>
    </row>
    <row r="5029" spans="1:4" x14ac:dyDescent="0.2">
      <c r="A5029" s="86">
        <v>5213463</v>
      </c>
      <c r="B5029" s="87" t="s">
        <v>5185</v>
      </c>
      <c r="C5029" s="87" t="s">
        <v>151</v>
      </c>
      <c r="D5029" s="88">
        <v>464.54</v>
      </c>
    </row>
    <row r="5030" spans="1:4" x14ac:dyDescent="0.2">
      <c r="A5030" s="86">
        <v>5212557</v>
      </c>
      <c r="B5030" s="87" t="s">
        <v>5186</v>
      </c>
      <c r="C5030" s="87" t="s">
        <v>5082</v>
      </c>
      <c r="D5030" s="88">
        <v>3.63</v>
      </c>
    </row>
    <row r="5031" spans="1:4" x14ac:dyDescent="0.2">
      <c r="A5031" s="86">
        <v>5212558</v>
      </c>
      <c r="B5031" s="87" t="s">
        <v>5187</v>
      </c>
      <c r="C5031" s="87" t="s">
        <v>5082</v>
      </c>
      <c r="D5031" s="88">
        <v>3.67</v>
      </c>
    </row>
    <row r="5032" spans="1:4" x14ac:dyDescent="0.2">
      <c r="A5032" s="86">
        <v>5212559</v>
      </c>
      <c r="B5032" s="87" t="s">
        <v>5188</v>
      </c>
      <c r="C5032" s="87" t="s">
        <v>5082</v>
      </c>
      <c r="D5032" s="88">
        <v>3.25</v>
      </c>
    </row>
    <row r="5033" spans="1:4" x14ac:dyDescent="0.2">
      <c r="A5033" s="86">
        <v>5213477</v>
      </c>
      <c r="B5033" s="87" t="s">
        <v>5189</v>
      </c>
      <c r="C5033" s="87" t="s">
        <v>151</v>
      </c>
      <c r="D5033" s="88">
        <v>159.57</v>
      </c>
    </row>
    <row r="5034" spans="1:4" x14ac:dyDescent="0.2">
      <c r="A5034" s="86">
        <v>5213476</v>
      </c>
      <c r="B5034" s="87" t="s">
        <v>5190</v>
      </c>
      <c r="C5034" s="87" t="s">
        <v>151</v>
      </c>
      <c r="D5034" s="88">
        <v>171.5</v>
      </c>
    </row>
    <row r="5035" spans="1:4" x14ac:dyDescent="0.2">
      <c r="A5035" s="86">
        <v>5213479</v>
      </c>
      <c r="B5035" s="87" t="s">
        <v>5191</v>
      </c>
      <c r="C5035" s="87" t="s">
        <v>151</v>
      </c>
      <c r="D5035" s="88">
        <v>153.66999999999999</v>
      </c>
    </row>
    <row r="5036" spans="1:4" x14ac:dyDescent="0.2">
      <c r="A5036" s="86">
        <v>5213478</v>
      </c>
      <c r="B5036" s="87" t="s">
        <v>5192</v>
      </c>
      <c r="C5036" s="87" t="s">
        <v>151</v>
      </c>
      <c r="D5036" s="88">
        <v>164.95</v>
      </c>
    </row>
    <row r="5037" spans="1:4" x14ac:dyDescent="0.2">
      <c r="A5037" s="86">
        <v>5213489</v>
      </c>
      <c r="B5037" s="87" t="s">
        <v>5193</v>
      </c>
      <c r="C5037" s="87" t="s">
        <v>151</v>
      </c>
      <c r="D5037" s="88">
        <v>875.73</v>
      </c>
    </row>
    <row r="5038" spans="1:4" x14ac:dyDescent="0.2">
      <c r="A5038" s="86">
        <v>5213498</v>
      </c>
      <c r="B5038" s="87" t="s">
        <v>5194</v>
      </c>
      <c r="C5038" s="87" t="s">
        <v>151</v>
      </c>
      <c r="D5038" s="88">
        <v>966.15</v>
      </c>
    </row>
    <row r="5039" spans="1:4" x14ac:dyDescent="0.2">
      <c r="A5039" s="86">
        <v>5213365</v>
      </c>
      <c r="B5039" s="87" t="s">
        <v>5195</v>
      </c>
      <c r="C5039" s="87" t="s">
        <v>151</v>
      </c>
      <c r="D5039" s="88">
        <v>1117.03</v>
      </c>
    </row>
    <row r="5040" spans="1:4" x14ac:dyDescent="0.2">
      <c r="A5040" s="86">
        <v>5213507</v>
      </c>
      <c r="B5040" s="87" t="s">
        <v>5196</v>
      </c>
      <c r="C5040" s="87" t="s">
        <v>151</v>
      </c>
      <c r="D5040" s="88">
        <v>1192.23</v>
      </c>
    </row>
    <row r="5041" spans="1:4" x14ac:dyDescent="0.2">
      <c r="A5041" s="86">
        <v>5213372</v>
      </c>
      <c r="B5041" s="87" t="s">
        <v>5197</v>
      </c>
      <c r="C5041" s="87" t="s">
        <v>151</v>
      </c>
      <c r="D5041" s="88">
        <v>1343.09</v>
      </c>
    </row>
    <row r="5042" spans="1:4" x14ac:dyDescent="0.2">
      <c r="A5042" s="86">
        <v>5213490</v>
      </c>
      <c r="B5042" s="87" t="s">
        <v>5198</v>
      </c>
      <c r="C5042" s="87" t="s">
        <v>151</v>
      </c>
      <c r="D5042" s="88">
        <v>1872.61</v>
      </c>
    </row>
    <row r="5043" spans="1:4" x14ac:dyDescent="0.2">
      <c r="A5043" s="86">
        <v>5213499</v>
      </c>
      <c r="B5043" s="87" t="s">
        <v>5199</v>
      </c>
      <c r="C5043" s="87" t="s">
        <v>151</v>
      </c>
      <c r="D5043" s="88">
        <v>2076.0500000000002</v>
      </c>
    </row>
    <row r="5044" spans="1:4" x14ac:dyDescent="0.2">
      <c r="A5044" s="86">
        <v>5213366</v>
      </c>
      <c r="B5044" s="87" t="s">
        <v>5200</v>
      </c>
      <c r="C5044" s="87" t="s">
        <v>151</v>
      </c>
      <c r="D5044" s="88">
        <v>2415.5300000000002</v>
      </c>
    </row>
    <row r="5045" spans="1:4" x14ac:dyDescent="0.2">
      <c r="A5045" s="86">
        <v>5213508</v>
      </c>
      <c r="B5045" s="87" t="s">
        <v>5201</v>
      </c>
      <c r="C5045" s="87" t="s">
        <v>151</v>
      </c>
      <c r="D5045" s="88">
        <v>2584.73</v>
      </c>
    </row>
    <row r="5046" spans="1:4" x14ac:dyDescent="0.2">
      <c r="A5046" s="86">
        <v>5213373</v>
      </c>
      <c r="B5046" s="87" t="s">
        <v>5202</v>
      </c>
      <c r="C5046" s="87" t="s">
        <v>151</v>
      </c>
      <c r="D5046" s="88">
        <v>2924.17</v>
      </c>
    </row>
    <row r="5047" spans="1:4" x14ac:dyDescent="0.2">
      <c r="A5047" s="86">
        <v>5213491</v>
      </c>
      <c r="B5047" s="87" t="s">
        <v>5203</v>
      </c>
      <c r="C5047" s="87" t="s">
        <v>151</v>
      </c>
      <c r="D5047" s="88">
        <v>2470.73</v>
      </c>
    </row>
    <row r="5048" spans="1:4" x14ac:dyDescent="0.2">
      <c r="A5048" s="86">
        <v>5213500</v>
      </c>
      <c r="B5048" s="87" t="s">
        <v>5204</v>
      </c>
      <c r="C5048" s="87" t="s">
        <v>151</v>
      </c>
      <c r="D5048" s="88">
        <v>2741.99</v>
      </c>
    </row>
    <row r="5049" spans="1:4" x14ac:dyDescent="0.2">
      <c r="A5049" s="86">
        <v>5213369</v>
      </c>
      <c r="B5049" s="87" t="s">
        <v>5205</v>
      </c>
      <c r="C5049" s="87" t="s">
        <v>151</v>
      </c>
      <c r="D5049" s="88">
        <v>3194.63</v>
      </c>
    </row>
    <row r="5050" spans="1:4" x14ac:dyDescent="0.2">
      <c r="A5050" s="86">
        <v>5213509</v>
      </c>
      <c r="B5050" s="87" t="s">
        <v>5206</v>
      </c>
      <c r="C5050" s="87" t="s">
        <v>151</v>
      </c>
      <c r="D5050" s="88">
        <v>3420.23</v>
      </c>
    </row>
    <row r="5051" spans="1:4" x14ac:dyDescent="0.2">
      <c r="A5051" s="86">
        <v>5213374</v>
      </c>
      <c r="B5051" s="87" t="s">
        <v>5207</v>
      </c>
      <c r="C5051" s="87" t="s">
        <v>151</v>
      </c>
      <c r="D5051" s="88">
        <v>3872.81</v>
      </c>
    </row>
    <row r="5052" spans="1:4" x14ac:dyDescent="0.2">
      <c r="A5052" s="86">
        <v>5213492</v>
      </c>
      <c r="B5052" s="87" t="s">
        <v>5208</v>
      </c>
      <c r="C5052" s="87" t="s">
        <v>151</v>
      </c>
      <c r="D5052" s="88">
        <v>3346.46</v>
      </c>
    </row>
    <row r="5053" spans="1:4" x14ac:dyDescent="0.2">
      <c r="A5053" s="86">
        <v>5213501</v>
      </c>
      <c r="B5053" s="87" t="s">
        <v>5209</v>
      </c>
      <c r="C5053" s="87" t="s">
        <v>151</v>
      </c>
      <c r="D5053" s="88">
        <v>3708.14</v>
      </c>
    </row>
    <row r="5054" spans="1:4" x14ac:dyDescent="0.2">
      <c r="A5054" s="86">
        <v>5213370</v>
      </c>
      <c r="B5054" s="87" t="s">
        <v>5210</v>
      </c>
      <c r="C5054" s="87" t="s">
        <v>151</v>
      </c>
      <c r="D5054" s="88">
        <v>4311.66</v>
      </c>
    </row>
    <row r="5055" spans="1:4" x14ac:dyDescent="0.2">
      <c r="A5055" s="86">
        <v>5213510</v>
      </c>
      <c r="B5055" s="87" t="s">
        <v>5211</v>
      </c>
      <c r="C5055" s="87" t="s">
        <v>151</v>
      </c>
      <c r="D5055" s="88">
        <v>4612.46</v>
      </c>
    </row>
    <row r="5056" spans="1:4" x14ac:dyDescent="0.2">
      <c r="A5056" s="86">
        <v>5213375</v>
      </c>
      <c r="B5056" s="87" t="s">
        <v>5212</v>
      </c>
      <c r="C5056" s="87" t="s">
        <v>151</v>
      </c>
      <c r="D5056" s="88">
        <v>5215.8999999999996</v>
      </c>
    </row>
    <row r="5057" spans="1:4" x14ac:dyDescent="0.2">
      <c r="A5057" s="86">
        <v>5213494</v>
      </c>
      <c r="B5057" s="87" t="s">
        <v>5213</v>
      </c>
      <c r="C5057" s="87" t="s">
        <v>151</v>
      </c>
      <c r="D5057" s="88">
        <v>4941.46</v>
      </c>
    </row>
    <row r="5058" spans="1:4" x14ac:dyDescent="0.2">
      <c r="A5058" s="86">
        <v>5213503</v>
      </c>
      <c r="B5058" s="87" t="s">
        <v>5214</v>
      </c>
      <c r="C5058" s="87" t="s">
        <v>151</v>
      </c>
      <c r="D5058" s="88">
        <v>5483.98</v>
      </c>
    </row>
    <row r="5059" spans="1:4" x14ac:dyDescent="0.2">
      <c r="A5059" s="86">
        <v>5213371</v>
      </c>
      <c r="B5059" s="87" t="s">
        <v>5215</v>
      </c>
      <c r="C5059" s="87" t="s">
        <v>151</v>
      </c>
      <c r="D5059" s="88">
        <v>6389.26</v>
      </c>
    </row>
    <row r="5060" spans="1:4" x14ac:dyDescent="0.2">
      <c r="A5060" s="86">
        <v>5213512</v>
      </c>
      <c r="B5060" s="87" t="s">
        <v>5216</v>
      </c>
      <c r="C5060" s="87" t="s">
        <v>151</v>
      </c>
      <c r="D5060" s="88">
        <v>6840.46</v>
      </c>
    </row>
    <row r="5061" spans="1:4" x14ac:dyDescent="0.2">
      <c r="A5061" s="86">
        <v>5213376</v>
      </c>
      <c r="B5061" s="87" t="s">
        <v>5217</v>
      </c>
      <c r="C5061" s="87" t="s">
        <v>151</v>
      </c>
      <c r="D5061" s="88">
        <v>7745.62</v>
      </c>
    </row>
    <row r="5062" spans="1:4" x14ac:dyDescent="0.2">
      <c r="A5062" s="86">
        <v>5213377</v>
      </c>
      <c r="B5062" s="87" t="s">
        <v>5218</v>
      </c>
      <c r="C5062" s="87" t="s">
        <v>1585</v>
      </c>
      <c r="D5062" s="88">
        <v>322.70999999999998</v>
      </c>
    </row>
    <row r="5063" spans="1:4" x14ac:dyDescent="0.2">
      <c r="A5063" s="86">
        <v>5213570</v>
      </c>
      <c r="B5063" s="87" t="s">
        <v>5219</v>
      </c>
      <c r="C5063" s="87" t="s">
        <v>1585</v>
      </c>
      <c r="D5063" s="88">
        <v>450.9</v>
      </c>
    </row>
    <row r="5064" spans="1:4" x14ac:dyDescent="0.2">
      <c r="A5064" s="86">
        <v>5213378</v>
      </c>
      <c r="B5064" s="87" t="s">
        <v>5220</v>
      </c>
      <c r="C5064" s="87" t="s">
        <v>1585</v>
      </c>
      <c r="D5064" s="88">
        <v>367.93</v>
      </c>
    </row>
    <row r="5065" spans="1:4" x14ac:dyDescent="0.2">
      <c r="A5065" s="86">
        <v>5213571</v>
      </c>
      <c r="B5065" s="87" t="s">
        <v>5221</v>
      </c>
      <c r="C5065" s="87" t="s">
        <v>1585</v>
      </c>
      <c r="D5065" s="88">
        <v>496.11</v>
      </c>
    </row>
    <row r="5066" spans="1:4" x14ac:dyDescent="0.2">
      <c r="A5066" s="86">
        <v>5213379</v>
      </c>
      <c r="B5066" s="87" t="s">
        <v>5222</v>
      </c>
      <c r="C5066" s="87" t="s">
        <v>1585</v>
      </c>
      <c r="D5066" s="88">
        <v>480.96</v>
      </c>
    </row>
    <row r="5067" spans="1:4" x14ac:dyDescent="0.2">
      <c r="A5067" s="86">
        <v>5213572</v>
      </c>
      <c r="B5067" s="87" t="s">
        <v>5223</v>
      </c>
      <c r="C5067" s="87" t="s">
        <v>1585</v>
      </c>
      <c r="D5067" s="88">
        <v>609.15</v>
      </c>
    </row>
    <row r="5068" spans="1:4" x14ac:dyDescent="0.2">
      <c r="A5068" s="86">
        <v>5212553</v>
      </c>
      <c r="B5068" s="87" t="s">
        <v>5224</v>
      </c>
      <c r="C5068" s="87" t="s">
        <v>1585</v>
      </c>
      <c r="D5068" s="88">
        <v>270.56</v>
      </c>
    </row>
    <row r="5069" spans="1:4" x14ac:dyDescent="0.2">
      <c r="A5069" s="86">
        <v>5213416</v>
      </c>
      <c r="B5069" s="87" t="s">
        <v>5225</v>
      </c>
      <c r="C5069" s="87" t="s">
        <v>1585</v>
      </c>
      <c r="D5069" s="88">
        <v>398.75</v>
      </c>
    </row>
    <row r="5070" spans="1:4" x14ac:dyDescent="0.2">
      <c r="A5070" s="86">
        <v>5212554</v>
      </c>
      <c r="B5070" s="87" t="s">
        <v>5226</v>
      </c>
      <c r="C5070" s="87" t="s">
        <v>1585</v>
      </c>
      <c r="D5070" s="88">
        <v>315.77999999999997</v>
      </c>
    </row>
    <row r="5071" spans="1:4" x14ac:dyDescent="0.2">
      <c r="A5071" s="86">
        <v>5213417</v>
      </c>
      <c r="B5071" s="87" t="s">
        <v>5227</v>
      </c>
      <c r="C5071" s="87" t="s">
        <v>1585</v>
      </c>
      <c r="D5071" s="88">
        <v>443.96</v>
      </c>
    </row>
    <row r="5072" spans="1:4" x14ac:dyDescent="0.2">
      <c r="A5072" s="86">
        <v>5213421</v>
      </c>
      <c r="B5072" s="87" t="s">
        <v>5228</v>
      </c>
      <c r="C5072" s="87" t="s">
        <v>1585</v>
      </c>
      <c r="D5072" s="88">
        <v>397.82</v>
      </c>
    </row>
    <row r="5073" spans="1:4" x14ac:dyDescent="0.2">
      <c r="A5073" s="86">
        <v>5213414</v>
      </c>
      <c r="B5073" s="87" t="s">
        <v>5229</v>
      </c>
      <c r="C5073" s="87" t="s">
        <v>1585</v>
      </c>
      <c r="D5073" s="88">
        <v>537.34</v>
      </c>
    </row>
    <row r="5074" spans="1:4" x14ac:dyDescent="0.2">
      <c r="A5074" s="86">
        <v>5213419</v>
      </c>
      <c r="B5074" s="87" t="s">
        <v>5230</v>
      </c>
      <c r="C5074" s="87" t="s">
        <v>1585</v>
      </c>
      <c r="D5074" s="88">
        <v>519.4</v>
      </c>
    </row>
    <row r="5075" spans="1:4" x14ac:dyDescent="0.2">
      <c r="A5075" s="86">
        <v>5212555</v>
      </c>
      <c r="B5075" s="87" t="s">
        <v>5231</v>
      </c>
      <c r="C5075" s="87" t="s">
        <v>1585</v>
      </c>
      <c r="D5075" s="88">
        <v>428.81</v>
      </c>
    </row>
    <row r="5076" spans="1:4" x14ac:dyDescent="0.2">
      <c r="A5076" s="86">
        <v>5213418</v>
      </c>
      <c r="B5076" s="87" t="s">
        <v>5232</v>
      </c>
      <c r="C5076" s="87" t="s">
        <v>1585</v>
      </c>
      <c r="D5076" s="88">
        <v>557</v>
      </c>
    </row>
    <row r="5077" spans="1:4" x14ac:dyDescent="0.2">
      <c r="A5077" s="86">
        <v>5213415</v>
      </c>
      <c r="B5077" s="87" t="s">
        <v>5233</v>
      </c>
      <c r="C5077" s="87" t="s">
        <v>1585</v>
      </c>
      <c r="D5077" s="88">
        <v>622.83000000000004</v>
      </c>
    </row>
    <row r="5078" spans="1:4" x14ac:dyDescent="0.2">
      <c r="A5078" s="86">
        <v>5213420</v>
      </c>
      <c r="B5078" s="87" t="s">
        <v>5234</v>
      </c>
      <c r="C5078" s="87" t="s">
        <v>1585</v>
      </c>
      <c r="D5078" s="88">
        <v>632.42999999999995</v>
      </c>
    </row>
    <row r="5079" spans="1:4" x14ac:dyDescent="0.2">
      <c r="A5079" s="86">
        <v>5213543</v>
      </c>
      <c r="B5079" s="87" t="s">
        <v>5235</v>
      </c>
      <c r="C5079" s="87" t="s">
        <v>151</v>
      </c>
      <c r="D5079" s="88">
        <v>1119.4100000000001</v>
      </c>
    </row>
    <row r="5080" spans="1:4" x14ac:dyDescent="0.2">
      <c r="A5080" s="86">
        <v>5213552</v>
      </c>
      <c r="B5080" s="87" t="s">
        <v>5236</v>
      </c>
      <c r="C5080" s="87" t="s">
        <v>151</v>
      </c>
      <c r="D5080" s="88">
        <v>1209.83</v>
      </c>
    </row>
    <row r="5081" spans="1:4" x14ac:dyDescent="0.2">
      <c r="A5081" s="86">
        <v>5213561</v>
      </c>
      <c r="B5081" s="87" t="s">
        <v>5237</v>
      </c>
      <c r="C5081" s="87" t="s">
        <v>151</v>
      </c>
      <c r="D5081" s="88">
        <v>1435.91</v>
      </c>
    </row>
    <row r="5082" spans="1:4" x14ac:dyDescent="0.2">
      <c r="A5082" s="86">
        <v>5213544</v>
      </c>
      <c r="B5082" s="87" t="s">
        <v>5238</v>
      </c>
      <c r="C5082" s="87" t="s">
        <v>151</v>
      </c>
      <c r="D5082" s="88">
        <v>2420.89</v>
      </c>
    </row>
    <row r="5083" spans="1:4" x14ac:dyDescent="0.2">
      <c r="A5083" s="86">
        <v>5213553</v>
      </c>
      <c r="B5083" s="87" t="s">
        <v>5239</v>
      </c>
      <c r="C5083" s="87" t="s">
        <v>151</v>
      </c>
      <c r="D5083" s="88">
        <v>2624.33</v>
      </c>
    </row>
    <row r="5084" spans="1:4" x14ac:dyDescent="0.2">
      <c r="A5084" s="86">
        <v>5213562</v>
      </c>
      <c r="B5084" s="87" t="s">
        <v>5240</v>
      </c>
      <c r="C5084" s="87" t="s">
        <v>151</v>
      </c>
      <c r="D5084" s="88">
        <v>3133.01</v>
      </c>
    </row>
    <row r="5085" spans="1:4" x14ac:dyDescent="0.2">
      <c r="A5085" s="86">
        <v>5213545</v>
      </c>
      <c r="B5085" s="87" t="s">
        <v>5241</v>
      </c>
      <c r="C5085" s="87" t="s">
        <v>151</v>
      </c>
      <c r="D5085" s="88">
        <v>3201.77</v>
      </c>
    </row>
    <row r="5086" spans="1:4" x14ac:dyDescent="0.2">
      <c r="A5086" s="86">
        <v>5213554</v>
      </c>
      <c r="B5086" s="87" t="s">
        <v>5242</v>
      </c>
      <c r="C5086" s="87" t="s">
        <v>151</v>
      </c>
      <c r="D5086" s="88">
        <v>3473.03</v>
      </c>
    </row>
    <row r="5087" spans="1:4" x14ac:dyDescent="0.2">
      <c r="A5087" s="86">
        <v>5213563</v>
      </c>
      <c r="B5087" s="87" t="s">
        <v>5243</v>
      </c>
      <c r="C5087" s="87" t="s">
        <v>151</v>
      </c>
      <c r="D5087" s="88">
        <v>4151.2700000000004</v>
      </c>
    </row>
    <row r="5088" spans="1:4" x14ac:dyDescent="0.2">
      <c r="A5088" s="86">
        <v>5213546</v>
      </c>
      <c r="B5088" s="87" t="s">
        <v>5244</v>
      </c>
      <c r="C5088" s="87" t="s">
        <v>151</v>
      </c>
      <c r="D5088" s="88">
        <v>4321.18</v>
      </c>
    </row>
    <row r="5089" spans="1:4" x14ac:dyDescent="0.2">
      <c r="A5089" s="86">
        <v>5213555</v>
      </c>
      <c r="B5089" s="87" t="s">
        <v>5245</v>
      </c>
      <c r="C5089" s="87" t="s">
        <v>151</v>
      </c>
      <c r="D5089" s="88">
        <v>4682.8599999999997</v>
      </c>
    </row>
    <row r="5090" spans="1:4" x14ac:dyDescent="0.2">
      <c r="A5090" s="86">
        <v>5213564</v>
      </c>
      <c r="B5090" s="87" t="s">
        <v>5246</v>
      </c>
      <c r="C5090" s="87" t="s">
        <v>151</v>
      </c>
      <c r="D5090" s="88">
        <v>5587.18</v>
      </c>
    </row>
    <row r="5091" spans="1:4" x14ac:dyDescent="0.2">
      <c r="A5091" s="86">
        <v>5213548</v>
      </c>
      <c r="B5091" s="87" t="s">
        <v>5247</v>
      </c>
      <c r="C5091" s="87" t="s">
        <v>151</v>
      </c>
      <c r="D5091" s="88">
        <v>6403.54</v>
      </c>
    </row>
    <row r="5092" spans="1:4" x14ac:dyDescent="0.2">
      <c r="A5092" s="86">
        <v>5213557</v>
      </c>
      <c r="B5092" s="87" t="s">
        <v>5248</v>
      </c>
      <c r="C5092" s="87" t="s">
        <v>151</v>
      </c>
      <c r="D5092" s="88">
        <v>6946.06</v>
      </c>
    </row>
    <row r="5093" spans="1:4" x14ac:dyDescent="0.2">
      <c r="A5093" s="86">
        <v>5213566</v>
      </c>
      <c r="B5093" s="87" t="s">
        <v>5249</v>
      </c>
      <c r="C5093" s="87" t="s">
        <v>151</v>
      </c>
      <c r="D5093" s="88">
        <v>8302.5400000000009</v>
      </c>
    </row>
    <row r="5094" spans="1:4" x14ac:dyDescent="0.2">
      <c r="A5094" s="86">
        <v>5213576</v>
      </c>
      <c r="B5094" s="87" t="s">
        <v>5250</v>
      </c>
      <c r="C5094" s="87" t="s">
        <v>1585</v>
      </c>
      <c r="D5094" s="88">
        <v>572.74</v>
      </c>
    </row>
    <row r="5095" spans="1:4" x14ac:dyDescent="0.2">
      <c r="A5095" s="86">
        <v>5213577</v>
      </c>
      <c r="B5095" s="87" t="s">
        <v>5251</v>
      </c>
      <c r="C5095" s="87" t="s">
        <v>1585</v>
      </c>
      <c r="D5095" s="88">
        <v>617.95000000000005</v>
      </c>
    </row>
    <row r="5096" spans="1:4" x14ac:dyDescent="0.2">
      <c r="A5096" s="86">
        <v>5213578</v>
      </c>
      <c r="B5096" s="87" t="s">
        <v>5252</v>
      </c>
      <c r="C5096" s="87" t="s">
        <v>1585</v>
      </c>
      <c r="D5096" s="88">
        <v>730.99</v>
      </c>
    </row>
    <row r="5097" spans="1:4" x14ac:dyDescent="0.2">
      <c r="A5097" s="86">
        <v>5213425</v>
      </c>
      <c r="B5097" s="87" t="s">
        <v>5253</v>
      </c>
      <c r="C5097" s="87" t="s">
        <v>1585</v>
      </c>
      <c r="D5097" s="88">
        <v>594.41999999999996</v>
      </c>
    </row>
    <row r="5098" spans="1:4" x14ac:dyDescent="0.2">
      <c r="A5098" s="86">
        <v>5213426</v>
      </c>
      <c r="B5098" s="87" t="s">
        <v>5254</v>
      </c>
      <c r="C5098" s="87" t="s">
        <v>1585</v>
      </c>
      <c r="D5098" s="88">
        <v>707.46</v>
      </c>
    </row>
    <row r="5099" spans="1:4" x14ac:dyDescent="0.2">
      <c r="A5099" s="86">
        <v>5213427</v>
      </c>
      <c r="B5099" s="87" t="s">
        <v>5255</v>
      </c>
      <c r="C5099" s="87" t="s">
        <v>1585</v>
      </c>
      <c r="D5099" s="88">
        <v>782.89</v>
      </c>
    </row>
    <row r="5100" spans="1:4" x14ac:dyDescent="0.2">
      <c r="A5100" s="86">
        <v>5213567</v>
      </c>
      <c r="B5100" s="87" t="s">
        <v>5256</v>
      </c>
      <c r="C5100" s="87" t="s">
        <v>1585</v>
      </c>
      <c r="D5100" s="88">
        <v>871.4</v>
      </c>
    </row>
    <row r="5101" spans="1:4" x14ac:dyDescent="0.2">
      <c r="A5101" s="86">
        <v>5213486</v>
      </c>
      <c r="B5101" s="87" t="s">
        <v>5257</v>
      </c>
      <c r="C5101" s="87" t="s">
        <v>1585</v>
      </c>
      <c r="D5101" s="88">
        <v>939.39</v>
      </c>
    </row>
    <row r="5102" spans="1:4" x14ac:dyDescent="0.2">
      <c r="A5102" s="86">
        <v>5213487</v>
      </c>
      <c r="B5102" s="87" t="s">
        <v>5258</v>
      </c>
      <c r="C5102" s="87" t="s">
        <v>1585</v>
      </c>
      <c r="D5102" s="88">
        <v>1052.43</v>
      </c>
    </row>
    <row r="5103" spans="1:4" x14ac:dyDescent="0.2">
      <c r="A5103" s="86">
        <v>5213488</v>
      </c>
      <c r="B5103" s="87" t="s">
        <v>5259</v>
      </c>
      <c r="C5103" s="87" t="s">
        <v>1585</v>
      </c>
      <c r="D5103" s="88">
        <v>1127.8599999999999</v>
      </c>
    </row>
    <row r="5104" spans="1:4" x14ac:dyDescent="0.2">
      <c r="A5104" s="86">
        <v>5213568</v>
      </c>
      <c r="B5104" s="87" t="s">
        <v>5260</v>
      </c>
      <c r="C5104" s="87" t="s">
        <v>1585</v>
      </c>
      <c r="D5104" s="88">
        <v>1216.3699999999999</v>
      </c>
    </row>
    <row r="5105" spans="1:4" x14ac:dyDescent="0.2">
      <c r="A5105" s="86">
        <v>5213483</v>
      </c>
      <c r="B5105" s="87" t="s">
        <v>5261</v>
      </c>
      <c r="C5105" s="87" t="s">
        <v>1585</v>
      </c>
      <c r="D5105" s="88">
        <v>983.62</v>
      </c>
    </row>
    <row r="5106" spans="1:4" x14ac:dyDescent="0.2">
      <c r="A5106" s="86">
        <v>5213484</v>
      </c>
      <c r="B5106" s="87" t="s">
        <v>5262</v>
      </c>
      <c r="C5106" s="87" t="s">
        <v>1585</v>
      </c>
      <c r="D5106" s="88">
        <v>1096.6600000000001</v>
      </c>
    </row>
    <row r="5107" spans="1:4" x14ac:dyDescent="0.2">
      <c r="A5107" s="86">
        <v>5213485</v>
      </c>
      <c r="B5107" s="87" t="s">
        <v>5263</v>
      </c>
      <c r="C5107" s="87" t="s">
        <v>1585</v>
      </c>
      <c r="D5107" s="88">
        <v>1172.0899999999999</v>
      </c>
    </row>
    <row r="5108" spans="1:4" x14ac:dyDescent="0.2">
      <c r="A5108" s="86">
        <v>5213434</v>
      </c>
      <c r="B5108" s="87" t="s">
        <v>5264</v>
      </c>
      <c r="C5108" s="87" t="s">
        <v>1585</v>
      </c>
      <c r="D5108" s="88">
        <v>638.65</v>
      </c>
    </row>
    <row r="5109" spans="1:4" x14ac:dyDescent="0.2">
      <c r="A5109" s="86">
        <v>5213435</v>
      </c>
      <c r="B5109" s="87" t="s">
        <v>5265</v>
      </c>
      <c r="C5109" s="87" t="s">
        <v>1585</v>
      </c>
      <c r="D5109" s="88">
        <v>751.69</v>
      </c>
    </row>
    <row r="5110" spans="1:4" x14ac:dyDescent="0.2">
      <c r="A5110" s="86">
        <v>5213436</v>
      </c>
      <c r="B5110" s="87" t="s">
        <v>5266</v>
      </c>
      <c r="C5110" s="87" t="s">
        <v>1585</v>
      </c>
      <c r="D5110" s="88">
        <v>827.12</v>
      </c>
    </row>
    <row r="5111" spans="1:4" x14ac:dyDescent="0.2">
      <c r="A5111" s="86">
        <v>5213430</v>
      </c>
      <c r="B5111" s="87" t="s">
        <v>5267</v>
      </c>
      <c r="C5111" s="87" t="s">
        <v>1585</v>
      </c>
      <c r="D5111" s="88">
        <v>376.9</v>
      </c>
    </row>
    <row r="5112" spans="1:4" x14ac:dyDescent="0.2">
      <c r="A5112" s="86">
        <v>5213431</v>
      </c>
      <c r="B5112" s="87" t="s">
        <v>5268</v>
      </c>
      <c r="C5112" s="87" t="s">
        <v>1585</v>
      </c>
      <c r="D5112" s="88">
        <v>422.12</v>
      </c>
    </row>
    <row r="5113" spans="1:4" x14ac:dyDescent="0.2">
      <c r="A5113" s="86">
        <v>5213433</v>
      </c>
      <c r="B5113" s="87" t="s">
        <v>5269</v>
      </c>
      <c r="C5113" s="87" t="s">
        <v>1585</v>
      </c>
      <c r="D5113" s="88">
        <v>375.97</v>
      </c>
    </row>
    <row r="5114" spans="1:4" x14ac:dyDescent="0.2">
      <c r="A5114" s="86">
        <v>5213428</v>
      </c>
      <c r="B5114" s="87" t="s">
        <v>5270</v>
      </c>
      <c r="C5114" s="87" t="s">
        <v>1585</v>
      </c>
      <c r="D5114" s="88">
        <v>515.5</v>
      </c>
    </row>
    <row r="5115" spans="1:4" x14ac:dyDescent="0.2">
      <c r="A5115" s="86">
        <v>5213432</v>
      </c>
      <c r="B5115" s="87" t="s">
        <v>5271</v>
      </c>
      <c r="C5115" s="87" t="s">
        <v>1585</v>
      </c>
      <c r="D5115" s="88">
        <v>535.15</v>
      </c>
    </row>
    <row r="5116" spans="1:4" x14ac:dyDescent="0.2">
      <c r="A5116" s="86">
        <v>5213429</v>
      </c>
      <c r="B5116" s="87" t="s">
        <v>5272</v>
      </c>
      <c r="C5116" s="87" t="s">
        <v>1585</v>
      </c>
      <c r="D5116" s="88">
        <v>600.98</v>
      </c>
    </row>
    <row r="5117" spans="1:4" x14ac:dyDescent="0.2">
      <c r="A5117" s="86">
        <v>5213516</v>
      </c>
      <c r="B5117" s="87" t="s">
        <v>5273</v>
      </c>
      <c r="C5117" s="87" t="s">
        <v>151</v>
      </c>
      <c r="D5117" s="88">
        <v>832.03</v>
      </c>
    </row>
    <row r="5118" spans="1:4" x14ac:dyDescent="0.2">
      <c r="A5118" s="86">
        <v>5213525</v>
      </c>
      <c r="B5118" s="87" t="s">
        <v>5274</v>
      </c>
      <c r="C5118" s="87" t="s">
        <v>151</v>
      </c>
      <c r="D5118" s="88">
        <v>922.47</v>
      </c>
    </row>
    <row r="5119" spans="1:4" x14ac:dyDescent="0.2">
      <c r="A5119" s="86">
        <v>5213534</v>
      </c>
      <c r="B5119" s="87" t="s">
        <v>5275</v>
      </c>
      <c r="C5119" s="87" t="s">
        <v>151</v>
      </c>
      <c r="D5119" s="88">
        <v>1148.53</v>
      </c>
    </row>
    <row r="5120" spans="1:4" x14ac:dyDescent="0.2">
      <c r="A5120" s="86">
        <v>5213517</v>
      </c>
      <c r="B5120" s="87" t="s">
        <v>5276</v>
      </c>
      <c r="C5120" s="87" t="s">
        <v>151</v>
      </c>
      <c r="D5120" s="88">
        <v>1774.28</v>
      </c>
    </row>
    <row r="5121" spans="1:4" x14ac:dyDescent="0.2">
      <c r="A5121" s="86">
        <v>5213526</v>
      </c>
      <c r="B5121" s="87" t="s">
        <v>5277</v>
      </c>
      <c r="C5121" s="87" t="s">
        <v>151</v>
      </c>
      <c r="D5121" s="88">
        <v>1977.77</v>
      </c>
    </row>
    <row r="5122" spans="1:4" x14ac:dyDescent="0.2">
      <c r="A5122" s="86">
        <v>5213535</v>
      </c>
      <c r="B5122" s="87" t="s">
        <v>5278</v>
      </c>
      <c r="C5122" s="87" t="s">
        <v>151</v>
      </c>
      <c r="D5122" s="88">
        <v>2486.41</v>
      </c>
    </row>
    <row r="5123" spans="1:4" x14ac:dyDescent="0.2">
      <c r="A5123" s="86">
        <v>5213518</v>
      </c>
      <c r="B5123" s="87" t="s">
        <v>5279</v>
      </c>
      <c r="C5123" s="87" t="s">
        <v>151</v>
      </c>
      <c r="D5123" s="88">
        <v>2339.63</v>
      </c>
    </row>
    <row r="5124" spans="1:4" x14ac:dyDescent="0.2">
      <c r="A5124" s="86">
        <v>5213527</v>
      </c>
      <c r="B5124" s="87" t="s">
        <v>5280</v>
      </c>
      <c r="C5124" s="87" t="s">
        <v>151</v>
      </c>
      <c r="D5124" s="88">
        <v>2610.9499999999998</v>
      </c>
    </row>
    <row r="5125" spans="1:4" x14ac:dyDescent="0.2">
      <c r="A5125" s="86">
        <v>5213536</v>
      </c>
      <c r="B5125" s="87" t="s">
        <v>5281</v>
      </c>
      <c r="C5125" s="87" t="s">
        <v>151</v>
      </c>
      <c r="D5125" s="88">
        <v>3289.13</v>
      </c>
    </row>
    <row r="5126" spans="1:4" x14ac:dyDescent="0.2">
      <c r="A5126" s="86">
        <v>5213519</v>
      </c>
      <c r="B5126" s="87" t="s">
        <v>5282</v>
      </c>
      <c r="C5126" s="87" t="s">
        <v>151</v>
      </c>
      <c r="D5126" s="88">
        <v>3171.66</v>
      </c>
    </row>
    <row r="5127" spans="1:4" x14ac:dyDescent="0.2">
      <c r="A5127" s="86">
        <v>5213528</v>
      </c>
      <c r="B5127" s="87" t="s">
        <v>5283</v>
      </c>
      <c r="C5127" s="87" t="s">
        <v>151</v>
      </c>
      <c r="D5127" s="88">
        <v>3533.42</v>
      </c>
    </row>
    <row r="5128" spans="1:4" x14ac:dyDescent="0.2">
      <c r="A5128" s="86">
        <v>5213537</v>
      </c>
      <c r="B5128" s="87" t="s">
        <v>5284</v>
      </c>
      <c r="C5128" s="87" t="s">
        <v>151</v>
      </c>
      <c r="D5128" s="88">
        <v>4437.66</v>
      </c>
    </row>
    <row r="5129" spans="1:4" x14ac:dyDescent="0.2">
      <c r="A5129" s="86">
        <v>5213521</v>
      </c>
      <c r="B5129" s="87" t="s">
        <v>5285</v>
      </c>
      <c r="C5129" s="87" t="s">
        <v>151</v>
      </c>
      <c r="D5129" s="88">
        <v>4679.26</v>
      </c>
    </row>
    <row r="5130" spans="1:4" x14ac:dyDescent="0.2">
      <c r="A5130" s="86">
        <v>5213530</v>
      </c>
      <c r="B5130" s="87" t="s">
        <v>5286</v>
      </c>
      <c r="C5130" s="87" t="s">
        <v>151</v>
      </c>
      <c r="D5130" s="88">
        <v>5221.8999999999996</v>
      </c>
    </row>
    <row r="5131" spans="1:4" x14ac:dyDescent="0.2">
      <c r="A5131" s="86">
        <v>5213539</v>
      </c>
      <c r="B5131" s="87" t="s">
        <v>5287</v>
      </c>
      <c r="C5131" s="87" t="s">
        <v>151</v>
      </c>
      <c r="D5131" s="88">
        <v>6578.26</v>
      </c>
    </row>
    <row r="5132" spans="1:4" x14ac:dyDescent="0.2">
      <c r="A5132" s="86">
        <v>5213573</v>
      </c>
      <c r="B5132" s="87" t="s">
        <v>5288</v>
      </c>
      <c r="C5132" s="87" t="s">
        <v>1585</v>
      </c>
      <c r="D5132" s="88">
        <v>429.05</v>
      </c>
    </row>
    <row r="5133" spans="1:4" x14ac:dyDescent="0.2">
      <c r="A5133" s="86">
        <v>5213574</v>
      </c>
      <c r="B5133" s="87" t="s">
        <v>5289</v>
      </c>
      <c r="C5133" s="87" t="s">
        <v>1585</v>
      </c>
      <c r="D5133" s="88">
        <v>474.27</v>
      </c>
    </row>
    <row r="5134" spans="1:4" x14ac:dyDescent="0.2">
      <c r="A5134" s="86">
        <v>5213575</v>
      </c>
      <c r="B5134" s="87" t="s">
        <v>5290</v>
      </c>
      <c r="C5134" s="87" t="s">
        <v>1585</v>
      </c>
      <c r="D5134" s="88">
        <v>587.29999999999995</v>
      </c>
    </row>
    <row r="5135" spans="1:4" x14ac:dyDescent="0.2">
      <c r="A5135" s="86">
        <v>5213480</v>
      </c>
      <c r="B5135" s="87" t="s">
        <v>5291</v>
      </c>
      <c r="C5135" s="87" t="s">
        <v>1585</v>
      </c>
      <c r="D5135" s="88">
        <v>882.71</v>
      </c>
    </row>
    <row r="5136" spans="1:4" x14ac:dyDescent="0.2">
      <c r="A5136" s="86">
        <v>5213481</v>
      </c>
      <c r="B5136" s="87" t="s">
        <v>5292</v>
      </c>
      <c r="C5136" s="87" t="s">
        <v>1585</v>
      </c>
      <c r="D5136" s="88">
        <v>995.74</v>
      </c>
    </row>
    <row r="5137" spans="1:4" x14ac:dyDescent="0.2">
      <c r="A5137" s="86">
        <v>5213482</v>
      </c>
      <c r="B5137" s="87" t="s">
        <v>5293</v>
      </c>
      <c r="C5137" s="87" t="s">
        <v>1585</v>
      </c>
      <c r="D5137" s="88">
        <v>1071.18</v>
      </c>
    </row>
    <row r="5138" spans="1:4" x14ac:dyDescent="0.2">
      <c r="A5138" s="86">
        <v>5213422</v>
      </c>
      <c r="B5138" s="87" t="s">
        <v>5294</v>
      </c>
      <c r="C5138" s="87" t="s">
        <v>1585</v>
      </c>
      <c r="D5138" s="88">
        <v>520.59</v>
      </c>
    </row>
    <row r="5139" spans="1:4" x14ac:dyDescent="0.2">
      <c r="A5139" s="86">
        <v>5213423</v>
      </c>
      <c r="B5139" s="87" t="s">
        <v>5295</v>
      </c>
      <c r="C5139" s="87" t="s">
        <v>1585</v>
      </c>
      <c r="D5139" s="88">
        <v>565.79999999999995</v>
      </c>
    </row>
    <row r="5140" spans="1:4" x14ac:dyDescent="0.2">
      <c r="A5140" s="86">
        <v>5213424</v>
      </c>
      <c r="B5140" s="87" t="s">
        <v>5296</v>
      </c>
      <c r="C5140" s="87" t="s">
        <v>1585</v>
      </c>
      <c r="D5140" s="88">
        <v>678.84</v>
      </c>
    </row>
    <row r="5141" spans="1:4" x14ac:dyDescent="0.2">
      <c r="A5141" s="86">
        <v>5213437</v>
      </c>
      <c r="B5141" s="87" t="s">
        <v>5297</v>
      </c>
      <c r="C5141" s="87" t="s">
        <v>1585</v>
      </c>
      <c r="D5141" s="88">
        <v>537.74</v>
      </c>
    </row>
    <row r="5142" spans="1:4" x14ac:dyDescent="0.2">
      <c r="A5142" s="86">
        <v>5213438</v>
      </c>
      <c r="B5142" s="87" t="s">
        <v>5298</v>
      </c>
      <c r="C5142" s="87" t="s">
        <v>1585</v>
      </c>
      <c r="D5142" s="88">
        <v>650.77</v>
      </c>
    </row>
    <row r="5143" spans="1:4" x14ac:dyDescent="0.2">
      <c r="A5143" s="86">
        <v>5213439</v>
      </c>
      <c r="B5143" s="87" t="s">
        <v>5299</v>
      </c>
      <c r="C5143" s="87" t="s">
        <v>1585</v>
      </c>
      <c r="D5143" s="88">
        <v>726.21</v>
      </c>
    </row>
    <row r="5144" spans="1:4" x14ac:dyDescent="0.2">
      <c r="A5144" s="86">
        <v>5212556</v>
      </c>
      <c r="B5144" s="87" t="s">
        <v>5300</v>
      </c>
      <c r="C5144" s="87" t="s">
        <v>5082</v>
      </c>
      <c r="D5144" s="88">
        <v>1.92</v>
      </c>
    </row>
    <row r="5145" spans="1:4" x14ac:dyDescent="0.2">
      <c r="A5145" s="86">
        <v>5213649</v>
      </c>
      <c r="B5145" s="87" t="s">
        <v>5301</v>
      </c>
      <c r="C5145" s="87" t="s">
        <v>151</v>
      </c>
      <c r="D5145" s="88">
        <v>101210.36</v>
      </c>
    </row>
    <row r="5146" spans="1:4" x14ac:dyDescent="0.2">
      <c r="A5146" s="86">
        <v>5213591</v>
      </c>
      <c r="B5146" s="87" t="s">
        <v>5302</v>
      </c>
      <c r="C5146" s="87" t="s">
        <v>151</v>
      </c>
      <c r="D5146" s="88">
        <v>101210.36</v>
      </c>
    </row>
    <row r="5147" spans="1:4" x14ac:dyDescent="0.2">
      <c r="A5147" s="86">
        <v>5213718</v>
      </c>
      <c r="B5147" s="87" t="s">
        <v>5303</v>
      </c>
      <c r="C5147" s="87" t="s">
        <v>151</v>
      </c>
      <c r="D5147" s="88">
        <v>112015.27</v>
      </c>
    </row>
    <row r="5148" spans="1:4" x14ac:dyDescent="0.2">
      <c r="A5148" s="86">
        <v>5213741</v>
      </c>
      <c r="B5148" s="87" t="s">
        <v>5304</v>
      </c>
      <c r="C5148" s="87" t="s">
        <v>151</v>
      </c>
      <c r="D5148" s="88">
        <v>112015.27</v>
      </c>
    </row>
    <row r="5149" spans="1:4" x14ac:dyDescent="0.2">
      <c r="A5149" s="86">
        <v>5213776</v>
      </c>
      <c r="B5149" s="87" t="s">
        <v>5305</v>
      </c>
      <c r="C5149" s="87" t="s">
        <v>151</v>
      </c>
      <c r="D5149" s="88">
        <v>122820.19</v>
      </c>
    </row>
    <row r="5150" spans="1:4" x14ac:dyDescent="0.2">
      <c r="A5150" s="86">
        <v>5213799</v>
      </c>
      <c r="B5150" s="87" t="s">
        <v>5306</v>
      </c>
      <c r="C5150" s="87" t="s">
        <v>151</v>
      </c>
      <c r="D5150" s="88">
        <v>122820.19</v>
      </c>
    </row>
    <row r="5151" spans="1:4" x14ac:dyDescent="0.2">
      <c r="A5151" s="86">
        <v>5213363</v>
      </c>
      <c r="B5151" s="87" t="s">
        <v>5307</v>
      </c>
      <c r="C5151" s="87" t="s">
        <v>1585</v>
      </c>
      <c r="D5151" s="88">
        <v>35.130000000000003</v>
      </c>
    </row>
    <row r="5152" spans="1:4" x14ac:dyDescent="0.2">
      <c r="A5152" s="86">
        <v>5213667</v>
      </c>
      <c r="B5152" s="87" t="s">
        <v>5308</v>
      </c>
      <c r="C5152" s="87" t="s">
        <v>151</v>
      </c>
      <c r="D5152" s="88">
        <v>331.46</v>
      </c>
    </row>
    <row r="5153" spans="1:4" x14ac:dyDescent="0.2">
      <c r="A5153" s="86">
        <v>5213683</v>
      </c>
      <c r="B5153" s="87" t="s">
        <v>5309</v>
      </c>
      <c r="C5153" s="87" t="s">
        <v>151</v>
      </c>
      <c r="D5153" s="88">
        <v>235.76</v>
      </c>
    </row>
    <row r="5154" spans="1:4" x14ac:dyDescent="0.2">
      <c r="A5154" s="86">
        <v>5213660</v>
      </c>
      <c r="B5154" s="87" t="s">
        <v>5310</v>
      </c>
      <c r="C5154" s="87" t="s">
        <v>151</v>
      </c>
      <c r="D5154" s="88">
        <v>196.47</v>
      </c>
    </row>
    <row r="5155" spans="1:4" x14ac:dyDescent="0.2">
      <c r="A5155" s="86">
        <v>5213364</v>
      </c>
      <c r="B5155" s="87" t="s">
        <v>5311</v>
      </c>
      <c r="C5155" s="87" t="s">
        <v>1585</v>
      </c>
      <c r="D5155" s="88">
        <v>19.78</v>
      </c>
    </row>
    <row r="5156" spans="1:4" x14ac:dyDescent="0.2">
      <c r="A5156" s="86">
        <v>5213832</v>
      </c>
      <c r="B5156" s="87" t="s">
        <v>5312</v>
      </c>
      <c r="C5156" s="87" t="s">
        <v>1585</v>
      </c>
      <c r="D5156" s="88">
        <v>3.95</v>
      </c>
    </row>
    <row r="5157" spans="1:4" x14ac:dyDescent="0.2">
      <c r="A5157" s="86">
        <v>5213830</v>
      </c>
      <c r="B5157" s="87" t="s">
        <v>5313</v>
      </c>
      <c r="C5157" s="87" t="s">
        <v>1585</v>
      </c>
      <c r="D5157" s="88">
        <v>4.57</v>
      </c>
    </row>
    <row r="5158" spans="1:4" x14ac:dyDescent="0.2">
      <c r="A5158" s="86">
        <v>5213831</v>
      </c>
      <c r="B5158" s="87" t="s">
        <v>5314</v>
      </c>
      <c r="C5158" s="87" t="s">
        <v>1585</v>
      </c>
      <c r="D5158" s="88">
        <v>57.97</v>
      </c>
    </row>
    <row r="5159" spans="1:4" x14ac:dyDescent="0.2">
      <c r="A5159" s="86">
        <v>5213849</v>
      </c>
      <c r="B5159" s="87" t="s">
        <v>5315</v>
      </c>
      <c r="C5159" s="87" t="s">
        <v>3251</v>
      </c>
      <c r="D5159" s="88">
        <v>3.34</v>
      </c>
    </row>
    <row r="5160" spans="1:4" x14ac:dyDescent="0.2">
      <c r="A5160" s="86">
        <v>5213636</v>
      </c>
      <c r="B5160" s="87" t="s">
        <v>5316</v>
      </c>
      <c r="C5160" s="87" t="s">
        <v>151</v>
      </c>
      <c r="D5160" s="88">
        <v>99818.16</v>
      </c>
    </row>
    <row r="5161" spans="1:4" x14ac:dyDescent="0.2">
      <c r="A5161" s="86">
        <v>5213642</v>
      </c>
      <c r="B5161" s="87" t="s">
        <v>5317</v>
      </c>
      <c r="C5161" s="87" t="s">
        <v>151</v>
      </c>
      <c r="D5161" s="88">
        <v>99818.16</v>
      </c>
    </row>
    <row r="5162" spans="1:4" x14ac:dyDescent="0.2">
      <c r="A5162" s="86">
        <v>5213757</v>
      </c>
      <c r="B5162" s="87" t="s">
        <v>5318</v>
      </c>
      <c r="C5162" s="87" t="s">
        <v>151</v>
      </c>
      <c r="D5162" s="88">
        <v>110654.58</v>
      </c>
    </row>
    <row r="5163" spans="1:4" x14ac:dyDescent="0.2">
      <c r="A5163" s="86">
        <v>5213763</v>
      </c>
      <c r="B5163" s="87" t="s">
        <v>5319</v>
      </c>
      <c r="C5163" s="87" t="s">
        <v>151</v>
      </c>
      <c r="D5163" s="88">
        <v>110654.58</v>
      </c>
    </row>
    <row r="5164" spans="1:4" x14ac:dyDescent="0.2">
      <c r="A5164" s="86">
        <v>5213815</v>
      </c>
      <c r="B5164" s="87" t="s">
        <v>5320</v>
      </c>
      <c r="C5164" s="87" t="s">
        <v>151</v>
      </c>
      <c r="D5164" s="88">
        <v>121490.99</v>
      </c>
    </row>
    <row r="5165" spans="1:4" x14ac:dyDescent="0.2">
      <c r="A5165" s="86">
        <v>5213821</v>
      </c>
      <c r="B5165" s="87" t="s">
        <v>5321</v>
      </c>
      <c r="C5165" s="87" t="s">
        <v>151</v>
      </c>
      <c r="D5165" s="88">
        <v>121490.99</v>
      </c>
    </row>
    <row r="5166" spans="1:4" x14ac:dyDescent="0.2">
      <c r="A5166" s="86">
        <v>5213630</v>
      </c>
      <c r="B5166" s="87" t="s">
        <v>5322</v>
      </c>
      <c r="C5166" s="87" t="s">
        <v>151</v>
      </c>
      <c r="D5166" s="88">
        <v>59768.15</v>
      </c>
    </row>
    <row r="5167" spans="1:4" x14ac:dyDescent="0.2">
      <c r="A5167" s="86">
        <v>5213584</v>
      </c>
      <c r="B5167" s="87" t="s">
        <v>5323</v>
      </c>
      <c r="C5167" s="87" t="s">
        <v>151</v>
      </c>
      <c r="D5167" s="88">
        <v>59768.15</v>
      </c>
    </row>
    <row r="5168" spans="1:4" x14ac:dyDescent="0.2">
      <c r="A5168" s="86">
        <v>5213711</v>
      </c>
      <c r="B5168" s="87" t="s">
        <v>5324</v>
      </c>
      <c r="C5168" s="87" t="s">
        <v>151</v>
      </c>
      <c r="D5168" s="88">
        <v>66411.23</v>
      </c>
    </row>
    <row r="5169" spans="1:4" x14ac:dyDescent="0.2">
      <c r="A5169" s="86">
        <v>5213734</v>
      </c>
      <c r="B5169" s="87" t="s">
        <v>5325</v>
      </c>
      <c r="C5169" s="87" t="s">
        <v>151</v>
      </c>
      <c r="D5169" s="88">
        <v>66411.23</v>
      </c>
    </row>
    <row r="5170" spans="1:4" x14ac:dyDescent="0.2">
      <c r="A5170" s="86">
        <v>5213769</v>
      </c>
      <c r="B5170" s="87" t="s">
        <v>5326</v>
      </c>
      <c r="C5170" s="87" t="s">
        <v>151</v>
      </c>
      <c r="D5170" s="88">
        <v>72823.31</v>
      </c>
    </row>
    <row r="5171" spans="1:4" x14ac:dyDescent="0.2">
      <c r="A5171" s="86">
        <v>5213792</v>
      </c>
      <c r="B5171" s="87" t="s">
        <v>5327</v>
      </c>
      <c r="C5171" s="87" t="s">
        <v>151</v>
      </c>
      <c r="D5171" s="88">
        <v>72823.31</v>
      </c>
    </row>
    <row r="5172" spans="1:4" x14ac:dyDescent="0.2">
      <c r="A5172" s="86">
        <v>5213844</v>
      </c>
      <c r="B5172" s="87" t="s">
        <v>5328</v>
      </c>
      <c r="C5172" s="87" t="s">
        <v>3251</v>
      </c>
      <c r="D5172" s="88">
        <v>3.44</v>
      </c>
    </row>
    <row r="5173" spans="1:4" x14ac:dyDescent="0.2">
      <c r="A5173" s="86">
        <v>5213869</v>
      </c>
      <c r="B5173" s="87" t="s">
        <v>5329</v>
      </c>
      <c r="C5173" s="87" t="s">
        <v>151</v>
      </c>
      <c r="D5173" s="88">
        <v>2303.54</v>
      </c>
    </row>
    <row r="5174" spans="1:4" x14ac:dyDescent="0.2">
      <c r="A5174" s="86">
        <v>5213870</v>
      </c>
      <c r="B5174" s="87" t="s">
        <v>5330</v>
      </c>
      <c r="C5174" s="87" t="s">
        <v>151</v>
      </c>
      <c r="D5174" s="88">
        <v>3154.51</v>
      </c>
    </row>
    <row r="5175" spans="1:4" x14ac:dyDescent="0.2">
      <c r="A5175" s="86">
        <v>5213871</v>
      </c>
      <c r="B5175" s="87" t="s">
        <v>5331</v>
      </c>
      <c r="C5175" s="87" t="s">
        <v>151</v>
      </c>
      <c r="D5175" s="88">
        <v>3231.64</v>
      </c>
    </row>
    <row r="5176" spans="1:4" x14ac:dyDescent="0.2">
      <c r="A5176" s="86">
        <v>5213872</v>
      </c>
      <c r="B5176" s="87" t="s">
        <v>5332</v>
      </c>
      <c r="C5176" s="87" t="s">
        <v>151</v>
      </c>
      <c r="D5176" s="88">
        <v>5095.8500000000004</v>
      </c>
    </row>
    <row r="5177" spans="1:4" x14ac:dyDescent="0.2">
      <c r="A5177" s="86">
        <v>5213867</v>
      </c>
      <c r="B5177" s="87" t="s">
        <v>5333</v>
      </c>
      <c r="C5177" s="87" t="s">
        <v>151</v>
      </c>
      <c r="D5177" s="88">
        <v>542.35</v>
      </c>
    </row>
    <row r="5178" spans="1:4" x14ac:dyDescent="0.2">
      <c r="A5178" s="86">
        <v>5213863</v>
      </c>
      <c r="B5178" s="87" t="s">
        <v>5334</v>
      </c>
      <c r="C5178" s="87" t="s">
        <v>151</v>
      </c>
      <c r="D5178" s="88">
        <v>432.39</v>
      </c>
    </row>
    <row r="5179" spans="1:4" x14ac:dyDescent="0.2">
      <c r="A5179" s="86">
        <v>5213864</v>
      </c>
      <c r="B5179" s="87" t="s">
        <v>5335</v>
      </c>
      <c r="C5179" s="87" t="s">
        <v>151</v>
      </c>
      <c r="D5179" s="88">
        <v>460.21</v>
      </c>
    </row>
    <row r="5180" spans="1:4" x14ac:dyDescent="0.2">
      <c r="A5180" s="86">
        <v>5213865</v>
      </c>
      <c r="B5180" s="87" t="s">
        <v>5336</v>
      </c>
      <c r="C5180" s="87" t="s">
        <v>151</v>
      </c>
      <c r="D5180" s="88">
        <v>488.23</v>
      </c>
    </row>
    <row r="5181" spans="1:4" x14ac:dyDescent="0.2">
      <c r="A5181" s="86">
        <v>5213866</v>
      </c>
      <c r="B5181" s="87" t="s">
        <v>5337</v>
      </c>
      <c r="C5181" s="87" t="s">
        <v>151</v>
      </c>
      <c r="D5181" s="88">
        <v>552.11</v>
      </c>
    </row>
    <row r="5182" spans="1:4" x14ac:dyDescent="0.2">
      <c r="A5182" s="86">
        <v>5213855</v>
      </c>
      <c r="B5182" s="87" t="s">
        <v>5338</v>
      </c>
      <c r="C5182" s="87" t="s">
        <v>151</v>
      </c>
      <c r="D5182" s="88">
        <v>388.97</v>
      </c>
    </row>
    <row r="5183" spans="1:4" x14ac:dyDescent="0.2">
      <c r="A5183" s="86">
        <v>5213856</v>
      </c>
      <c r="B5183" s="87" t="s">
        <v>5339</v>
      </c>
      <c r="C5183" s="87" t="s">
        <v>151</v>
      </c>
      <c r="D5183" s="88">
        <v>403.32</v>
      </c>
    </row>
    <row r="5184" spans="1:4" x14ac:dyDescent="0.2">
      <c r="A5184" s="86">
        <v>5213857</v>
      </c>
      <c r="B5184" s="87" t="s">
        <v>5340</v>
      </c>
      <c r="C5184" s="87" t="s">
        <v>151</v>
      </c>
      <c r="D5184" s="88">
        <v>417.07</v>
      </c>
    </row>
    <row r="5185" spans="1:4" x14ac:dyDescent="0.2">
      <c r="A5185" s="86">
        <v>5213858</v>
      </c>
      <c r="B5185" s="87" t="s">
        <v>5341</v>
      </c>
      <c r="C5185" s="87" t="s">
        <v>151</v>
      </c>
      <c r="D5185" s="88">
        <v>431.6</v>
      </c>
    </row>
    <row r="5186" spans="1:4" x14ac:dyDescent="0.2">
      <c r="A5186" s="86">
        <v>5213859</v>
      </c>
      <c r="B5186" s="87" t="s">
        <v>5342</v>
      </c>
      <c r="C5186" s="87" t="s">
        <v>151</v>
      </c>
      <c r="D5186" s="88">
        <v>427.58</v>
      </c>
    </row>
    <row r="5187" spans="1:4" x14ac:dyDescent="0.2">
      <c r="A5187" s="86">
        <v>5213860</v>
      </c>
      <c r="B5187" s="87" t="s">
        <v>5343</v>
      </c>
      <c r="C5187" s="87" t="s">
        <v>151</v>
      </c>
      <c r="D5187" s="88">
        <v>441.88</v>
      </c>
    </row>
    <row r="5188" spans="1:4" x14ac:dyDescent="0.2">
      <c r="A5188" s="86">
        <v>5213861</v>
      </c>
      <c r="B5188" s="87" t="s">
        <v>5344</v>
      </c>
      <c r="C5188" s="87" t="s">
        <v>151</v>
      </c>
      <c r="D5188" s="88">
        <v>468.67</v>
      </c>
    </row>
    <row r="5189" spans="1:4" x14ac:dyDescent="0.2">
      <c r="A5189" s="86">
        <v>5213862</v>
      </c>
      <c r="B5189" s="87" t="s">
        <v>5345</v>
      </c>
      <c r="C5189" s="87" t="s">
        <v>151</v>
      </c>
      <c r="D5189" s="88">
        <v>532.22</v>
      </c>
    </row>
    <row r="5190" spans="1:4" x14ac:dyDescent="0.2">
      <c r="A5190" s="86">
        <v>5213868</v>
      </c>
      <c r="B5190" s="87" t="s">
        <v>5346</v>
      </c>
      <c r="C5190" s="87" t="s">
        <v>151</v>
      </c>
      <c r="D5190" s="88">
        <v>1065.55</v>
      </c>
    </row>
    <row r="5191" spans="1:4" x14ac:dyDescent="0.2">
      <c r="A5191" s="86">
        <v>5219546</v>
      </c>
      <c r="B5191" s="87" t="s">
        <v>5347</v>
      </c>
      <c r="C5191" s="87" t="s">
        <v>151</v>
      </c>
      <c r="D5191" s="88">
        <v>317.39999999999998</v>
      </c>
    </row>
    <row r="5192" spans="1:4" x14ac:dyDescent="0.2">
      <c r="A5192" s="86">
        <v>5216111</v>
      </c>
      <c r="B5192" s="87" t="s">
        <v>5348</v>
      </c>
      <c r="C5192" s="87" t="s">
        <v>151</v>
      </c>
      <c r="D5192" s="88">
        <v>105.73</v>
      </c>
    </row>
    <row r="5193" spans="1:4" x14ac:dyDescent="0.2">
      <c r="A5193" s="86">
        <v>5213351</v>
      </c>
      <c r="B5193" s="87" t="s">
        <v>5349</v>
      </c>
      <c r="C5193" s="87" t="s">
        <v>151</v>
      </c>
      <c r="D5193" s="88">
        <v>719.69</v>
      </c>
    </row>
    <row r="5194" spans="1:4" x14ac:dyDescent="0.2">
      <c r="A5194" s="86">
        <v>5213350</v>
      </c>
      <c r="B5194" s="87" t="s">
        <v>5350</v>
      </c>
      <c r="C5194" s="87" t="s">
        <v>151</v>
      </c>
      <c r="D5194" s="88">
        <v>1930.59</v>
      </c>
    </row>
    <row r="5195" spans="1:4" x14ac:dyDescent="0.2">
      <c r="A5195" s="86">
        <v>5213352</v>
      </c>
      <c r="B5195" s="87" t="s">
        <v>5351</v>
      </c>
      <c r="C5195" s="87" t="s">
        <v>151</v>
      </c>
      <c r="D5195" s="88">
        <v>1051.68</v>
      </c>
    </row>
    <row r="5196" spans="1:4" x14ac:dyDescent="0.2">
      <c r="A5196" s="86">
        <v>5213353</v>
      </c>
      <c r="B5196" s="87" t="s">
        <v>5352</v>
      </c>
      <c r="C5196" s="87" t="s">
        <v>151</v>
      </c>
      <c r="D5196" s="88">
        <v>2935.35</v>
      </c>
    </row>
    <row r="5197" spans="1:4" x14ac:dyDescent="0.2">
      <c r="A5197" s="86">
        <v>5213360</v>
      </c>
      <c r="B5197" s="87" t="s">
        <v>5353</v>
      </c>
      <c r="C5197" s="87" t="s">
        <v>151</v>
      </c>
      <c r="D5197" s="88">
        <v>34.479999999999997</v>
      </c>
    </row>
    <row r="5198" spans="1:4" x14ac:dyDescent="0.2">
      <c r="A5198" s="86">
        <v>5219605</v>
      </c>
      <c r="B5198" s="87" t="s">
        <v>5354</v>
      </c>
      <c r="C5198" s="87" t="s">
        <v>151</v>
      </c>
      <c r="D5198" s="88">
        <v>32.229999999999997</v>
      </c>
    </row>
    <row r="5199" spans="1:4" x14ac:dyDescent="0.2">
      <c r="A5199" s="86">
        <v>5219606</v>
      </c>
      <c r="B5199" s="87" t="s">
        <v>5355</v>
      </c>
      <c r="C5199" s="87" t="s">
        <v>151</v>
      </c>
      <c r="D5199" s="88">
        <v>42.13</v>
      </c>
    </row>
    <row r="5200" spans="1:4" x14ac:dyDescent="0.2">
      <c r="A5200" s="86">
        <v>5219607</v>
      </c>
      <c r="B5200" s="87" t="s">
        <v>5356</v>
      </c>
      <c r="C5200" s="87" t="s">
        <v>151</v>
      </c>
      <c r="D5200" s="88">
        <v>35.130000000000003</v>
      </c>
    </row>
    <row r="5201" spans="1:4" x14ac:dyDescent="0.2">
      <c r="A5201" s="86">
        <v>5219608</v>
      </c>
      <c r="B5201" s="87" t="s">
        <v>5357</v>
      </c>
      <c r="C5201" s="87" t="s">
        <v>151</v>
      </c>
      <c r="D5201" s="88">
        <v>42.13</v>
      </c>
    </row>
    <row r="5202" spans="1:4" x14ac:dyDescent="0.2">
      <c r="A5202" s="86">
        <v>5219609</v>
      </c>
      <c r="B5202" s="87" t="s">
        <v>5358</v>
      </c>
      <c r="C5202" s="87" t="s">
        <v>151</v>
      </c>
      <c r="D5202" s="88">
        <v>35.130000000000003</v>
      </c>
    </row>
    <row r="5203" spans="1:4" x14ac:dyDescent="0.2">
      <c r="A5203" s="86">
        <v>5219610</v>
      </c>
      <c r="B5203" s="87" t="s">
        <v>5359</v>
      </c>
      <c r="C5203" s="87" t="s">
        <v>151</v>
      </c>
      <c r="D5203" s="88">
        <v>42.83</v>
      </c>
    </row>
    <row r="5204" spans="1:4" x14ac:dyDescent="0.2">
      <c r="A5204" s="86">
        <v>5219611</v>
      </c>
      <c r="B5204" s="87" t="s">
        <v>5360</v>
      </c>
      <c r="C5204" s="87" t="s">
        <v>151</v>
      </c>
      <c r="D5204" s="88">
        <v>40.950000000000003</v>
      </c>
    </row>
    <row r="5205" spans="1:4" x14ac:dyDescent="0.2">
      <c r="A5205" s="86">
        <v>5213359</v>
      </c>
      <c r="B5205" s="87" t="s">
        <v>5361</v>
      </c>
      <c r="C5205" s="87" t="s">
        <v>151</v>
      </c>
      <c r="D5205" s="88">
        <v>30.24</v>
      </c>
    </row>
    <row r="5206" spans="1:4" x14ac:dyDescent="0.2">
      <c r="A5206" s="86">
        <v>5219612</v>
      </c>
      <c r="B5206" s="87" t="s">
        <v>5362</v>
      </c>
      <c r="C5206" s="87" t="s">
        <v>151</v>
      </c>
      <c r="D5206" s="88">
        <v>27.09</v>
      </c>
    </row>
    <row r="5207" spans="1:4" x14ac:dyDescent="0.2">
      <c r="A5207" s="86">
        <v>5219613</v>
      </c>
      <c r="B5207" s="87" t="s">
        <v>5363</v>
      </c>
      <c r="C5207" s="87" t="s">
        <v>151</v>
      </c>
      <c r="D5207" s="88">
        <v>34.71</v>
      </c>
    </row>
    <row r="5208" spans="1:4" x14ac:dyDescent="0.2">
      <c r="A5208" s="86">
        <v>5219614</v>
      </c>
      <c r="B5208" s="87" t="s">
        <v>5364</v>
      </c>
      <c r="C5208" s="87" t="s">
        <v>151</v>
      </c>
      <c r="D5208" s="88">
        <v>32.31</v>
      </c>
    </row>
    <row r="5209" spans="1:4" x14ac:dyDescent="0.2">
      <c r="A5209" s="86">
        <v>5219615</v>
      </c>
      <c r="B5209" s="87" t="s">
        <v>5365</v>
      </c>
      <c r="C5209" s="87" t="s">
        <v>151</v>
      </c>
      <c r="D5209" s="88">
        <v>35.64</v>
      </c>
    </row>
    <row r="5210" spans="1:4" x14ac:dyDescent="0.2">
      <c r="A5210" s="86">
        <v>5219616</v>
      </c>
      <c r="B5210" s="87" t="s">
        <v>5366</v>
      </c>
      <c r="C5210" s="87" t="s">
        <v>151</v>
      </c>
      <c r="D5210" s="88">
        <v>32.869999999999997</v>
      </c>
    </row>
    <row r="5211" spans="1:4" x14ac:dyDescent="0.2">
      <c r="A5211" s="86">
        <v>5219617</v>
      </c>
      <c r="B5211" s="87" t="s">
        <v>5367</v>
      </c>
      <c r="C5211" s="87" t="s">
        <v>151</v>
      </c>
      <c r="D5211" s="88">
        <v>42.24</v>
      </c>
    </row>
    <row r="5212" spans="1:4" x14ac:dyDescent="0.2">
      <c r="A5212" s="86">
        <v>5219618</v>
      </c>
      <c r="B5212" s="87" t="s">
        <v>5368</v>
      </c>
      <c r="C5212" s="87" t="s">
        <v>151</v>
      </c>
      <c r="D5212" s="88">
        <v>39.799999999999997</v>
      </c>
    </row>
    <row r="5213" spans="1:4" x14ac:dyDescent="0.2">
      <c r="A5213" s="86">
        <v>5219619</v>
      </c>
      <c r="B5213" s="87" t="s">
        <v>5369</v>
      </c>
      <c r="C5213" s="87" t="s">
        <v>151</v>
      </c>
      <c r="D5213" s="88">
        <v>46.14</v>
      </c>
    </row>
    <row r="5214" spans="1:4" x14ac:dyDescent="0.2">
      <c r="A5214" s="86">
        <v>5219620</v>
      </c>
      <c r="B5214" s="87" t="s">
        <v>5370</v>
      </c>
      <c r="C5214" s="87" t="s">
        <v>151</v>
      </c>
      <c r="D5214" s="88">
        <v>43.71</v>
      </c>
    </row>
    <row r="5215" spans="1:4" x14ac:dyDescent="0.2">
      <c r="A5215" s="86">
        <v>5219621</v>
      </c>
      <c r="B5215" s="87" t="s">
        <v>5371</v>
      </c>
      <c r="C5215" s="87" t="s">
        <v>151</v>
      </c>
      <c r="D5215" s="88">
        <v>55.37</v>
      </c>
    </row>
    <row r="5216" spans="1:4" x14ac:dyDescent="0.2">
      <c r="A5216" s="86">
        <v>5219622</v>
      </c>
      <c r="B5216" s="87" t="s">
        <v>5372</v>
      </c>
      <c r="C5216" s="87" t="s">
        <v>151</v>
      </c>
      <c r="D5216" s="88">
        <v>52.99</v>
      </c>
    </row>
    <row r="5217" spans="1:4" x14ac:dyDescent="0.2">
      <c r="A5217" s="86">
        <v>5219623</v>
      </c>
      <c r="B5217" s="87" t="s">
        <v>5373</v>
      </c>
      <c r="C5217" s="87" t="s">
        <v>151</v>
      </c>
      <c r="D5217" s="88">
        <v>60.03</v>
      </c>
    </row>
    <row r="5218" spans="1:4" x14ac:dyDescent="0.2">
      <c r="A5218" s="86">
        <v>5219624</v>
      </c>
      <c r="B5218" s="87" t="s">
        <v>5374</v>
      </c>
      <c r="C5218" s="87" t="s">
        <v>151</v>
      </c>
      <c r="D5218" s="88">
        <v>57.55</v>
      </c>
    </row>
    <row r="5219" spans="1:4" x14ac:dyDescent="0.2">
      <c r="A5219" s="86">
        <v>5219625</v>
      </c>
      <c r="B5219" s="87" t="s">
        <v>5375</v>
      </c>
      <c r="C5219" s="87" t="s">
        <v>151</v>
      </c>
      <c r="D5219" s="88">
        <v>60.07</v>
      </c>
    </row>
    <row r="5220" spans="1:4" x14ac:dyDescent="0.2">
      <c r="A5220" s="86">
        <v>5219626</v>
      </c>
      <c r="B5220" s="87" t="s">
        <v>5376</v>
      </c>
      <c r="C5220" s="87" t="s">
        <v>151</v>
      </c>
      <c r="D5220" s="88">
        <v>57.55</v>
      </c>
    </row>
    <row r="5221" spans="1:4" x14ac:dyDescent="0.2">
      <c r="A5221" s="86">
        <v>5219627</v>
      </c>
      <c r="B5221" s="87" t="s">
        <v>5377</v>
      </c>
      <c r="C5221" s="87" t="s">
        <v>151</v>
      </c>
      <c r="D5221" s="88">
        <v>42.79</v>
      </c>
    </row>
    <row r="5222" spans="1:4" x14ac:dyDescent="0.2">
      <c r="A5222" s="86">
        <v>5219628</v>
      </c>
      <c r="B5222" s="87" t="s">
        <v>5378</v>
      </c>
      <c r="C5222" s="87" t="s">
        <v>151</v>
      </c>
      <c r="D5222" s="88">
        <v>40.26</v>
      </c>
    </row>
    <row r="5223" spans="1:4" x14ac:dyDescent="0.2">
      <c r="A5223" s="86">
        <v>5219629</v>
      </c>
      <c r="B5223" s="87" t="s">
        <v>5379</v>
      </c>
      <c r="C5223" s="87" t="s">
        <v>151</v>
      </c>
      <c r="D5223" s="88">
        <v>49.9</v>
      </c>
    </row>
    <row r="5224" spans="1:4" x14ac:dyDescent="0.2">
      <c r="A5224" s="86">
        <v>5219630</v>
      </c>
      <c r="B5224" s="87" t="s">
        <v>5380</v>
      </c>
      <c r="C5224" s="87" t="s">
        <v>151</v>
      </c>
      <c r="D5224" s="88">
        <v>47.36</v>
      </c>
    </row>
    <row r="5225" spans="1:4" x14ac:dyDescent="0.2">
      <c r="A5225" s="86">
        <v>5219631</v>
      </c>
      <c r="B5225" s="87" t="s">
        <v>5381</v>
      </c>
      <c r="C5225" s="87" t="s">
        <v>151</v>
      </c>
      <c r="D5225" s="88">
        <v>54.17</v>
      </c>
    </row>
    <row r="5226" spans="1:4" x14ac:dyDescent="0.2">
      <c r="A5226" s="86">
        <v>5219632</v>
      </c>
      <c r="B5226" s="87" t="s">
        <v>5382</v>
      </c>
      <c r="C5226" s="87" t="s">
        <v>151</v>
      </c>
      <c r="D5226" s="88">
        <v>51.53</v>
      </c>
    </row>
    <row r="5227" spans="1:4" x14ac:dyDescent="0.2">
      <c r="A5227" s="86">
        <v>5219633</v>
      </c>
      <c r="B5227" s="87" t="s">
        <v>5383</v>
      </c>
      <c r="C5227" s="87" t="s">
        <v>151</v>
      </c>
      <c r="D5227" s="88">
        <v>58.52</v>
      </c>
    </row>
    <row r="5228" spans="1:4" x14ac:dyDescent="0.2">
      <c r="A5228" s="86">
        <v>5219634</v>
      </c>
      <c r="B5228" s="87" t="s">
        <v>5384</v>
      </c>
      <c r="C5228" s="87" t="s">
        <v>151</v>
      </c>
      <c r="D5228" s="88">
        <v>56.04</v>
      </c>
    </row>
    <row r="5229" spans="1:4" x14ac:dyDescent="0.2">
      <c r="A5229" s="86">
        <v>5213395</v>
      </c>
      <c r="B5229" s="87" t="s">
        <v>5385</v>
      </c>
      <c r="C5229" s="87" t="s">
        <v>151</v>
      </c>
      <c r="D5229" s="88">
        <v>40.159999999999997</v>
      </c>
    </row>
    <row r="5230" spans="1:4" x14ac:dyDescent="0.2">
      <c r="A5230" s="86">
        <v>5213394</v>
      </c>
      <c r="B5230" s="87" t="s">
        <v>5386</v>
      </c>
      <c r="C5230" s="87" t="s">
        <v>151</v>
      </c>
      <c r="D5230" s="88">
        <v>35.630000000000003</v>
      </c>
    </row>
    <row r="5231" spans="1:4" x14ac:dyDescent="0.2">
      <c r="A5231" s="86">
        <v>5219635</v>
      </c>
      <c r="B5231" s="87" t="s">
        <v>5387</v>
      </c>
      <c r="C5231" s="87" t="s">
        <v>151</v>
      </c>
      <c r="D5231" s="88">
        <v>35.18</v>
      </c>
    </row>
    <row r="5232" spans="1:4" x14ac:dyDescent="0.2">
      <c r="A5232" s="86">
        <v>5219636</v>
      </c>
      <c r="B5232" s="87" t="s">
        <v>5388</v>
      </c>
      <c r="C5232" s="87" t="s">
        <v>151</v>
      </c>
      <c r="D5232" s="88">
        <v>29.98</v>
      </c>
    </row>
    <row r="5233" spans="1:4" x14ac:dyDescent="0.2">
      <c r="A5233" s="86">
        <v>5219637</v>
      </c>
      <c r="B5233" s="87" t="s">
        <v>5389</v>
      </c>
      <c r="C5233" s="87" t="s">
        <v>151</v>
      </c>
      <c r="D5233" s="88">
        <v>78.86</v>
      </c>
    </row>
    <row r="5234" spans="1:4" x14ac:dyDescent="0.2">
      <c r="A5234" s="86">
        <v>5219638</v>
      </c>
      <c r="B5234" s="87" t="s">
        <v>5390</v>
      </c>
      <c r="C5234" s="87" t="s">
        <v>151</v>
      </c>
      <c r="D5234" s="88">
        <v>75.47</v>
      </c>
    </row>
    <row r="5235" spans="1:4" x14ac:dyDescent="0.2">
      <c r="A5235" s="86">
        <v>5213393</v>
      </c>
      <c r="B5235" s="87" t="s">
        <v>5391</v>
      </c>
      <c r="C5235" s="87" t="s">
        <v>151</v>
      </c>
      <c r="D5235" s="88">
        <v>35</v>
      </c>
    </row>
    <row r="5236" spans="1:4" x14ac:dyDescent="0.2">
      <c r="A5236" s="86">
        <v>5213392</v>
      </c>
      <c r="B5236" s="87" t="s">
        <v>5392</v>
      </c>
      <c r="C5236" s="87" t="s">
        <v>151</v>
      </c>
      <c r="D5236" s="88">
        <v>29.52</v>
      </c>
    </row>
    <row r="5237" spans="1:4" x14ac:dyDescent="0.2">
      <c r="A5237" s="86">
        <v>5219639</v>
      </c>
      <c r="B5237" s="87" t="s">
        <v>5393</v>
      </c>
      <c r="C5237" s="87" t="s">
        <v>151</v>
      </c>
      <c r="D5237" s="88">
        <v>31.78</v>
      </c>
    </row>
    <row r="5238" spans="1:4" x14ac:dyDescent="0.2">
      <c r="A5238" s="86">
        <v>5219640</v>
      </c>
      <c r="B5238" s="87" t="s">
        <v>5394</v>
      </c>
      <c r="C5238" s="87" t="s">
        <v>151</v>
      </c>
      <c r="D5238" s="88">
        <v>26.88</v>
      </c>
    </row>
    <row r="5239" spans="1:4" x14ac:dyDescent="0.2">
      <c r="A5239" s="86">
        <v>5219641</v>
      </c>
      <c r="B5239" s="87" t="s">
        <v>5395</v>
      </c>
      <c r="C5239" s="87" t="s">
        <v>151</v>
      </c>
      <c r="D5239" s="88">
        <v>69.58</v>
      </c>
    </row>
    <row r="5240" spans="1:4" x14ac:dyDescent="0.2">
      <c r="A5240" s="86">
        <v>5219642</v>
      </c>
      <c r="B5240" s="87" t="s">
        <v>5396</v>
      </c>
      <c r="C5240" s="87" t="s">
        <v>151</v>
      </c>
      <c r="D5240" s="88">
        <v>66.239999999999995</v>
      </c>
    </row>
    <row r="5241" spans="1:4" x14ac:dyDescent="0.2">
      <c r="A5241" s="86">
        <v>5213362</v>
      </c>
      <c r="B5241" s="87" t="s">
        <v>5397</v>
      </c>
      <c r="C5241" s="87" t="s">
        <v>151</v>
      </c>
      <c r="D5241" s="88">
        <v>95.28</v>
      </c>
    </row>
    <row r="5242" spans="1:4" x14ac:dyDescent="0.2">
      <c r="A5242" s="86">
        <v>5213361</v>
      </c>
      <c r="B5242" s="87" t="s">
        <v>5398</v>
      </c>
      <c r="C5242" s="87" t="s">
        <v>151</v>
      </c>
      <c r="D5242" s="88">
        <v>93.79</v>
      </c>
    </row>
    <row r="5243" spans="1:4" x14ac:dyDescent="0.2">
      <c r="A5243" s="86">
        <v>5219643</v>
      </c>
      <c r="B5243" s="87" t="s">
        <v>5399</v>
      </c>
      <c r="C5243" s="87" t="s">
        <v>151</v>
      </c>
      <c r="D5243" s="88">
        <v>84.07</v>
      </c>
    </row>
    <row r="5244" spans="1:4" x14ac:dyDescent="0.2">
      <c r="A5244" s="86">
        <v>5219644</v>
      </c>
      <c r="B5244" s="87" t="s">
        <v>5400</v>
      </c>
      <c r="C5244" s="87" t="s">
        <v>151</v>
      </c>
      <c r="D5244" s="88">
        <v>82.53</v>
      </c>
    </row>
    <row r="5245" spans="1:4" x14ac:dyDescent="0.2">
      <c r="A5245" s="86">
        <v>5214000</v>
      </c>
      <c r="B5245" s="87" t="s">
        <v>5401</v>
      </c>
      <c r="C5245" s="87" t="s">
        <v>1585</v>
      </c>
      <c r="D5245" s="88">
        <v>333.75</v>
      </c>
    </row>
    <row r="5246" spans="1:4" x14ac:dyDescent="0.2">
      <c r="A5246" s="86">
        <v>5301014</v>
      </c>
      <c r="B5246" s="87" t="s">
        <v>5402</v>
      </c>
      <c r="C5246" s="87" t="s">
        <v>1955</v>
      </c>
      <c r="D5246" s="88">
        <v>135.32</v>
      </c>
    </row>
    <row r="5247" spans="1:4" x14ac:dyDescent="0.2">
      <c r="A5247" s="86">
        <v>5300995</v>
      </c>
      <c r="B5247" s="87" t="s">
        <v>5403</v>
      </c>
      <c r="C5247" s="87" t="s">
        <v>151</v>
      </c>
      <c r="D5247" s="88">
        <v>2657.35</v>
      </c>
    </row>
    <row r="5248" spans="1:4" x14ac:dyDescent="0.2">
      <c r="A5248" s="86">
        <v>5300996</v>
      </c>
      <c r="B5248" s="87" t="s">
        <v>5404</v>
      </c>
      <c r="C5248" s="87" t="s">
        <v>151</v>
      </c>
      <c r="D5248" s="88">
        <v>3462.48</v>
      </c>
    </row>
    <row r="5249" spans="1:4" x14ac:dyDescent="0.2">
      <c r="A5249" s="86">
        <v>5300998</v>
      </c>
      <c r="B5249" s="87" t="s">
        <v>5405</v>
      </c>
      <c r="C5249" s="87" t="s">
        <v>151</v>
      </c>
      <c r="D5249" s="88">
        <v>6847.98</v>
      </c>
    </row>
    <row r="5250" spans="1:4" x14ac:dyDescent="0.2">
      <c r="A5250" s="86">
        <v>5300997</v>
      </c>
      <c r="B5250" s="87" t="s">
        <v>5406</v>
      </c>
      <c r="C5250" s="87" t="s">
        <v>151</v>
      </c>
      <c r="D5250" s="88">
        <v>5675.22</v>
      </c>
    </row>
    <row r="5251" spans="1:4" x14ac:dyDescent="0.2">
      <c r="A5251" s="86">
        <v>5300999</v>
      </c>
      <c r="B5251" s="87" t="s">
        <v>5407</v>
      </c>
      <c r="C5251" s="87" t="s">
        <v>151</v>
      </c>
      <c r="D5251" s="88">
        <v>924.48</v>
      </c>
    </row>
    <row r="5252" spans="1:4" x14ac:dyDescent="0.2">
      <c r="A5252" s="86">
        <v>5301000</v>
      </c>
      <c r="B5252" s="87" t="s">
        <v>5408</v>
      </c>
      <c r="C5252" s="87" t="s">
        <v>151</v>
      </c>
      <c r="D5252" s="88">
        <v>1392.25</v>
      </c>
    </row>
    <row r="5253" spans="1:4" x14ac:dyDescent="0.2">
      <c r="A5253" s="86">
        <v>5301001</v>
      </c>
      <c r="B5253" s="87" t="s">
        <v>5409</v>
      </c>
      <c r="C5253" s="87" t="s">
        <v>151</v>
      </c>
      <c r="D5253" s="88">
        <v>634.26</v>
      </c>
    </row>
    <row r="5254" spans="1:4" x14ac:dyDescent="0.2">
      <c r="A5254" s="86">
        <v>5301002</v>
      </c>
      <c r="B5254" s="87" t="s">
        <v>5410</v>
      </c>
      <c r="C5254" s="87" t="s">
        <v>151</v>
      </c>
      <c r="D5254" s="88">
        <v>396.36</v>
      </c>
    </row>
    <row r="5255" spans="1:4" x14ac:dyDescent="0.2">
      <c r="A5255" s="86">
        <v>5301003</v>
      </c>
      <c r="B5255" s="87" t="s">
        <v>5411</v>
      </c>
      <c r="C5255" s="87" t="s">
        <v>151</v>
      </c>
      <c r="D5255" s="88">
        <v>389.22</v>
      </c>
    </row>
    <row r="5256" spans="1:4" x14ac:dyDescent="0.2">
      <c r="A5256" s="86">
        <v>5301064</v>
      </c>
      <c r="B5256" s="87" t="s">
        <v>5412</v>
      </c>
      <c r="C5256" s="87" t="s">
        <v>151</v>
      </c>
      <c r="D5256" s="88">
        <v>576.05999999999995</v>
      </c>
    </row>
    <row r="5257" spans="1:4" x14ac:dyDescent="0.2">
      <c r="A5257" s="86">
        <v>5301046</v>
      </c>
      <c r="B5257" s="87" t="s">
        <v>5413</v>
      </c>
      <c r="C5257" s="87" t="s">
        <v>151</v>
      </c>
      <c r="D5257" s="88">
        <v>1189.03</v>
      </c>
    </row>
    <row r="5258" spans="1:4" x14ac:dyDescent="0.2">
      <c r="A5258" s="86">
        <v>5301065</v>
      </c>
      <c r="B5258" s="87" t="s">
        <v>5414</v>
      </c>
      <c r="C5258" s="87" t="s">
        <v>151</v>
      </c>
      <c r="D5258" s="88">
        <v>1028.8599999999999</v>
      </c>
    </row>
    <row r="5259" spans="1:4" x14ac:dyDescent="0.2">
      <c r="A5259" s="86">
        <v>5301047</v>
      </c>
      <c r="B5259" s="87" t="s">
        <v>5415</v>
      </c>
      <c r="C5259" s="87" t="s">
        <v>151</v>
      </c>
      <c r="D5259" s="88">
        <v>2032.67</v>
      </c>
    </row>
    <row r="5260" spans="1:4" x14ac:dyDescent="0.2">
      <c r="A5260" s="86">
        <v>5301066</v>
      </c>
      <c r="B5260" s="87" t="s">
        <v>5416</v>
      </c>
      <c r="C5260" s="87" t="s">
        <v>151</v>
      </c>
      <c r="D5260" s="88">
        <v>1152.93</v>
      </c>
    </row>
    <row r="5261" spans="1:4" x14ac:dyDescent="0.2">
      <c r="A5261" s="86">
        <v>5301048</v>
      </c>
      <c r="B5261" s="87" t="s">
        <v>5417</v>
      </c>
      <c r="C5261" s="87" t="s">
        <v>151</v>
      </c>
      <c r="D5261" s="88">
        <v>2213.0300000000002</v>
      </c>
    </row>
    <row r="5262" spans="1:4" x14ac:dyDescent="0.2">
      <c r="A5262" s="86">
        <v>5301040</v>
      </c>
      <c r="B5262" s="87" t="s">
        <v>5418</v>
      </c>
      <c r="C5262" s="87" t="s">
        <v>151</v>
      </c>
      <c r="D5262" s="88">
        <v>2170.9699999999998</v>
      </c>
    </row>
    <row r="5263" spans="1:4" x14ac:dyDescent="0.2">
      <c r="A5263" s="86">
        <v>5301058</v>
      </c>
      <c r="B5263" s="87" t="s">
        <v>5419</v>
      </c>
      <c r="C5263" s="87" t="s">
        <v>151</v>
      </c>
      <c r="D5263" s="88">
        <v>1551.52</v>
      </c>
    </row>
    <row r="5264" spans="1:4" x14ac:dyDescent="0.2">
      <c r="A5264" s="86">
        <v>5301041</v>
      </c>
      <c r="B5264" s="87" t="s">
        <v>5420</v>
      </c>
      <c r="C5264" s="87" t="s">
        <v>151</v>
      </c>
      <c r="D5264" s="88">
        <v>4819.7700000000004</v>
      </c>
    </row>
    <row r="5265" spans="1:4" x14ac:dyDescent="0.2">
      <c r="A5265" s="86">
        <v>5301059</v>
      </c>
      <c r="B5265" s="87" t="s">
        <v>5421</v>
      </c>
      <c r="C5265" s="87" t="s">
        <v>151</v>
      </c>
      <c r="D5265" s="88">
        <v>3796.7</v>
      </c>
    </row>
    <row r="5266" spans="1:4" x14ac:dyDescent="0.2">
      <c r="A5266" s="86">
        <v>5301060</v>
      </c>
      <c r="B5266" s="87" t="s">
        <v>5422</v>
      </c>
      <c r="C5266" s="87" t="s">
        <v>151</v>
      </c>
      <c r="D5266" s="88">
        <v>4203.1899999999996</v>
      </c>
    </row>
    <row r="5267" spans="1:4" x14ac:dyDescent="0.2">
      <c r="A5267" s="86">
        <v>5301042</v>
      </c>
      <c r="B5267" s="87" t="s">
        <v>5423</v>
      </c>
      <c r="C5267" s="87" t="s">
        <v>151</v>
      </c>
      <c r="D5267" s="88">
        <v>5284.1</v>
      </c>
    </row>
    <row r="5268" spans="1:4" x14ac:dyDescent="0.2">
      <c r="A5268" s="86">
        <v>5301072</v>
      </c>
      <c r="B5268" s="87" t="s">
        <v>5424</v>
      </c>
      <c r="C5268" s="87" t="s">
        <v>151</v>
      </c>
      <c r="D5268" s="88">
        <v>5400.75</v>
      </c>
    </row>
    <row r="5269" spans="1:4" x14ac:dyDescent="0.2">
      <c r="A5269" s="86">
        <v>5301054</v>
      </c>
      <c r="B5269" s="87" t="s">
        <v>5425</v>
      </c>
      <c r="C5269" s="87" t="s">
        <v>151</v>
      </c>
      <c r="D5269" s="88">
        <v>5916.02</v>
      </c>
    </row>
    <row r="5270" spans="1:4" x14ac:dyDescent="0.2">
      <c r="A5270" s="86">
        <v>5301070</v>
      </c>
      <c r="B5270" s="87" t="s">
        <v>5426</v>
      </c>
      <c r="C5270" s="87" t="s">
        <v>151</v>
      </c>
      <c r="D5270" s="88">
        <v>2428.0300000000002</v>
      </c>
    </row>
    <row r="5271" spans="1:4" x14ac:dyDescent="0.2">
      <c r="A5271" s="86">
        <v>5301052</v>
      </c>
      <c r="B5271" s="87" t="s">
        <v>5427</v>
      </c>
      <c r="C5271" s="87" t="s">
        <v>151</v>
      </c>
      <c r="D5271" s="88">
        <v>2920.73</v>
      </c>
    </row>
    <row r="5272" spans="1:4" x14ac:dyDescent="0.2">
      <c r="A5272" s="86">
        <v>5301071</v>
      </c>
      <c r="B5272" s="87" t="s">
        <v>5428</v>
      </c>
      <c r="C5272" s="87" t="s">
        <v>151</v>
      </c>
      <c r="D5272" s="88">
        <v>3220.28</v>
      </c>
    </row>
    <row r="5273" spans="1:4" x14ac:dyDescent="0.2">
      <c r="A5273" s="86">
        <v>5301053</v>
      </c>
      <c r="B5273" s="87" t="s">
        <v>5429</v>
      </c>
      <c r="C5273" s="87" t="s">
        <v>151</v>
      </c>
      <c r="D5273" s="88">
        <v>3713.34</v>
      </c>
    </row>
    <row r="5274" spans="1:4" x14ac:dyDescent="0.2">
      <c r="A5274" s="86">
        <v>5301061</v>
      </c>
      <c r="B5274" s="87" t="s">
        <v>5430</v>
      </c>
      <c r="C5274" s="87" t="s">
        <v>151</v>
      </c>
      <c r="D5274" s="88">
        <v>172.14</v>
      </c>
    </row>
    <row r="5275" spans="1:4" x14ac:dyDescent="0.2">
      <c r="A5275" s="86">
        <v>5301043</v>
      </c>
      <c r="B5275" s="87" t="s">
        <v>5431</v>
      </c>
      <c r="C5275" s="87" t="s">
        <v>151</v>
      </c>
      <c r="D5275" s="88">
        <v>660.2</v>
      </c>
    </row>
    <row r="5276" spans="1:4" x14ac:dyDescent="0.2">
      <c r="A5276" s="86">
        <v>5301062</v>
      </c>
      <c r="B5276" s="87" t="s">
        <v>5432</v>
      </c>
      <c r="C5276" s="87" t="s">
        <v>151</v>
      </c>
      <c r="D5276" s="88">
        <v>295.45</v>
      </c>
    </row>
    <row r="5277" spans="1:4" x14ac:dyDescent="0.2">
      <c r="A5277" s="86">
        <v>5301044</v>
      </c>
      <c r="B5277" s="87" t="s">
        <v>5433</v>
      </c>
      <c r="C5277" s="87" t="s">
        <v>151</v>
      </c>
      <c r="D5277" s="88">
        <v>988.47</v>
      </c>
    </row>
    <row r="5278" spans="1:4" x14ac:dyDescent="0.2">
      <c r="A5278" s="86">
        <v>5301063</v>
      </c>
      <c r="B5278" s="87" t="s">
        <v>5434</v>
      </c>
      <c r="C5278" s="87" t="s">
        <v>151</v>
      </c>
      <c r="D5278" s="88">
        <v>343.27</v>
      </c>
    </row>
    <row r="5279" spans="1:4" x14ac:dyDescent="0.2">
      <c r="A5279" s="86">
        <v>5301045</v>
      </c>
      <c r="B5279" s="87" t="s">
        <v>5435</v>
      </c>
      <c r="C5279" s="87" t="s">
        <v>151</v>
      </c>
      <c r="D5279" s="88">
        <v>1084.94</v>
      </c>
    </row>
    <row r="5280" spans="1:4" x14ac:dyDescent="0.2">
      <c r="A5280" s="86">
        <v>5301037</v>
      </c>
      <c r="B5280" s="87" t="s">
        <v>5436</v>
      </c>
      <c r="C5280" s="87" t="s">
        <v>151</v>
      </c>
      <c r="D5280" s="88">
        <v>1136.43</v>
      </c>
    </row>
    <row r="5281" spans="1:4" x14ac:dyDescent="0.2">
      <c r="A5281" s="86">
        <v>5301055</v>
      </c>
      <c r="B5281" s="87" t="s">
        <v>5437</v>
      </c>
      <c r="C5281" s="87" t="s">
        <v>151</v>
      </c>
      <c r="D5281" s="88">
        <v>645.04999999999995</v>
      </c>
    </row>
    <row r="5282" spans="1:4" x14ac:dyDescent="0.2">
      <c r="A5282" s="86">
        <v>5301038</v>
      </c>
      <c r="B5282" s="87" t="s">
        <v>5438</v>
      </c>
      <c r="C5282" s="87" t="s">
        <v>151</v>
      </c>
      <c r="D5282" s="88">
        <v>2351.77</v>
      </c>
    </row>
    <row r="5283" spans="1:4" x14ac:dyDescent="0.2">
      <c r="A5283" s="86">
        <v>5301056</v>
      </c>
      <c r="B5283" s="87" t="s">
        <v>5439</v>
      </c>
      <c r="C5283" s="87" t="s">
        <v>151</v>
      </c>
      <c r="D5283" s="88">
        <v>1648.79</v>
      </c>
    </row>
    <row r="5284" spans="1:4" x14ac:dyDescent="0.2">
      <c r="A5284" s="86">
        <v>5301057</v>
      </c>
      <c r="B5284" s="87" t="s">
        <v>5440</v>
      </c>
      <c r="C5284" s="87" t="s">
        <v>151</v>
      </c>
      <c r="D5284" s="88">
        <v>1834.26</v>
      </c>
    </row>
    <row r="5285" spans="1:4" x14ac:dyDescent="0.2">
      <c r="A5285" s="86">
        <v>5301039</v>
      </c>
      <c r="B5285" s="87" t="s">
        <v>5441</v>
      </c>
      <c r="C5285" s="87" t="s">
        <v>151</v>
      </c>
      <c r="D5285" s="88">
        <v>2587.25</v>
      </c>
    </row>
    <row r="5286" spans="1:4" x14ac:dyDescent="0.2">
      <c r="A5286" s="86">
        <v>5301069</v>
      </c>
      <c r="B5286" s="87" t="s">
        <v>5442</v>
      </c>
      <c r="C5286" s="87" t="s">
        <v>151</v>
      </c>
      <c r="D5286" s="88">
        <v>2456.2600000000002</v>
      </c>
    </row>
    <row r="5287" spans="1:4" x14ac:dyDescent="0.2">
      <c r="A5287" s="86">
        <v>5301051</v>
      </c>
      <c r="B5287" s="87" t="s">
        <v>5443</v>
      </c>
      <c r="C5287" s="87" t="s">
        <v>151</v>
      </c>
      <c r="D5287" s="88">
        <v>2880.48</v>
      </c>
    </row>
    <row r="5288" spans="1:4" x14ac:dyDescent="0.2">
      <c r="A5288" s="86">
        <v>5301067</v>
      </c>
      <c r="B5288" s="87" t="s">
        <v>5444</v>
      </c>
      <c r="C5288" s="87" t="s">
        <v>151</v>
      </c>
      <c r="D5288" s="88">
        <v>1096.76</v>
      </c>
    </row>
    <row r="5289" spans="1:4" x14ac:dyDescent="0.2">
      <c r="A5289" s="86">
        <v>5301049</v>
      </c>
      <c r="B5289" s="87" t="s">
        <v>5445</v>
      </c>
      <c r="C5289" s="87" t="s">
        <v>151</v>
      </c>
      <c r="D5289" s="88">
        <v>1520.13</v>
      </c>
    </row>
    <row r="5290" spans="1:4" x14ac:dyDescent="0.2">
      <c r="A5290" s="86">
        <v>5301068</v>
      </c>
      <c r="B5290" s="87" t="s">
        <v>5446</v>
      </c>
      <c r="C5290" s="87" t="s">
        <v>151</v>
      </c>
      <c r="D5290" s="88">
        <v>1386.72</v>
      </c>
    </row>
    <row r="5291" spans="1:4" x14ac:dyDescent="0.2">
      <c r="A5291" s="86">
        <v>5301050</v>
      </c>
      <c r="B5291" s="87" t="s">
        <v>5447</v>
      </c>
      <c r="C5291" s="87" t="s">
        <v>151</v>
      </c>
      <c r="D5291" s="88">
        <v>1810.27</v>
      </c>
    </row>
    <row r="5292" spans="1:4" x14ac:dyDescent="0.2">
      <c r="A5292" s="86">
        <v>5301022</v>
      </c>
      <c r="B5292" s="87" t="s">
        <v>5448</v>
      </c>
      <c r="C5292" s="87" t="s">
        <v>151</v>
      </c>
      <c r="D5292" s="88">
        <v>976.07</v>
      </c>
    </row>
    <row r="5293" spans="1:4" x14ac:dyDescent="0.2">
      <c r="A5293" s="86">
        <v>5301021</v>
      </c>
      <c r="B5293" s="87" t="s">
        <v>5449</v>
      </c>
      <c r="C5293" s="87" t="s">
        <v>151</v>
      </c>
      <c r="D5293" s="88">
        <v>619.91999999999996</v>
      </c>
    </row>
    <row r="5294" spans="1:4" x14ac:dyDescent="0.2">
      <c r="A5294" s="86">
        <v>5301020</v>
      </c>
      <c r="B5294" s="87" t="s">
        <v>5450</v>
      </c>
      <c r="C5294" s="87" t="s">
        <v>146</v>
      </c>
      <c r="D5294" s="88">
        <v>346.85</v>
      </c>
    </row>
    <row r="5295" spans="1:4" x14ac:dyDescent="0.2">
      <c r="A5295" s="86">
        <v>5301018</v>
      </c>
      <c r="B5295" s="87" t="s">
        <v>5451</v>
      </c>
      <c r="C5295" s="87" t="s">
        <v>146</v>
      </c>
      <c r="D5295" s="88">
        <v>94.4</v>
      </c>
    </row>
    <row r="5296" spans="1:4" x14ac:dyDescent="0.2">
      <c r="A5296" s="86">
        <v>5301019</v>
      </c>
      <c r="B5296" s="87" t="s">
        <v>5452</v>
      </c>
      <c r="C5296" s="87" t="s">
        <v>146</v>
      </c>
      <c r="D5296" s="88">
        <v>227.44</v>
      </c>
    </row>
    <row r="5297" spans="1:4" x14ac:dyDescent="0.2">
      <c r="A5297" s="86">
        <v>5301077</v>
      </c>
      <c r="B5297" s="87" t="s">
        <v>5453</v>
      </c>
      <c r="C5297" s="87" t="s">
        <v>151</v>
      </c>
      <c r="D5297" s="88">
        <v>5126.49</v>
      </c>
    </row>
    <row r="5298" spans="1:4" x14ac:dyDescent="0.2">
      <c r="A5298" s="86">
        <v>5301078</v>
      </c>
      <c r="B5298" s="87" t="s">
        <v>5454</v>
      </c>
      <c r="C5298" s="87" t="s">
        <v>151</v>
      </c>
      <c r="D5298" s="88">
        <v>5782.9</v>
      </c>
    </row>
    <row r="5299" spans="1:4" x14ac:dyDescent="0.2">
      <c r="A5299" s="86">
        <v>5301079</v>
      </c>
      <c r="B5299" s="87" t="s">
        <v>5455</v>
      </c>
      <c r="C5299" s="87" t="s">
        <v>151</v>
      </c>
      <c r="D5299" s="88">
        <v>8256.2999999999993</v>
      </c>
    </row>
    <row r="5300" spans="1:4" x14ac:dyDescent="0.2">
      <c r="A5300" s="86">
        <v>5301080</v>
      </c>
      <c r="B5300" s="87" t="s">
        <v>5456</v>
      </c>
      <c r="C5300" s="87" t="s">
        <v>151</v>
      </c>
      <c r="D5300" s="88">
        <v>9885.2000000000007</v>
      </c>
    </row>
    <row r="5301" spans="1:4" x14ac:dyDescent="0.2">
      <c r="A5301" s="86">
        <v>5301081</v>
      </c>
      <c r="B5301" s="87" t="s">
        <v>5457</v>
      </c>
      <c r="C5301" s="87" t="s">
        <v>151</v>
      </c>
      <c r="D5301" s="88">
        <v>11413.81</v>
      </c>
    </row>
    <row r="5302" spans="1:4" x14ac:dyDescent="0.2">
      <c r="A5302" s="86">
        <v>5301023</v>
      </c>
      <c r="B5302" s="87" t="s">
        <v>5458</v>
      </c>
      <c r="C5302" s="87" t="s">
        <v>151</v>
      </c>
      <c r="D5302" s="88">
        <v>4014.6</v>
      </c>
    </row>
    <row r="5303" spans="1:4" x14ac:dyDescent="0.2">
      <c r="A5303" s="86">
        <v>5301024</v>
      </c>
      <c r="B5303" s="87" t="s">
        <v>5459</v>
      </c>
      <c r="C5303" s="87" t="s">
        <v>151</v>
      </c>
      <c r="D5303" s="88">
        <v>4671</v>
      </c>
    </row>
    <row r="5304" spans="1:4" x14ac:dyDescent="0.2">
      <c r="A5304" s="86">
        <v>5301025</v>
      </c>
      <c r="B5304" s="87" t="s">
        <v>5460</v>
      </c>
      <c r="C5304" s="87" t="s">
        <v>151</v>
      </c>
      <c r="D5304" s="88">
        <v>7144.4</v>
      </c>
    </row>
    <row r="5305" spans="1:4" x14ac:dyDescent="0.2">
      <c r="A5305" s="86">
        <v>5301026</v>
      </c>
      <c r="B5305" s="87" t="s">
        <v>5461</v>
      </c>
      <c r="C5305" s="87" t="s">
        <v>151</v>
      </c>
      <c r="D5305" s="88">
        <v>8773.2999999999993</v>
      </c>
    </row>
    <row r="5306" spans="1:4" x14ac:dyDescent="0.2">
      <c r="A5306" s="86">
        <v>5301027</v>
      </c>
      <c r="B5306" s="87" t="s">
        <v>5462</v>
      </c>
      <c r="C5306" s="87" t="s">
        <v>151</v>
      </c>
      <c r="D5306" s="88">
        <v>10301.91</v>
      </c>
    </row>
    <row r="5307" spans="1:4" x14ac:dyDescent="0.2">
      <c r="A5307" s="86">
        <v>5301028</v>
      </c>
      <c r="B5307" s="87" t="s">
        <v>5463</v>
      </c>
      <c r="C5307" s="87" t="s">
        <v>151</v>
      </c>
      <c r="D5307" s="88">
        <v>3958.69</v>
      </c>
    </row>
    <row r="5308" spans="1:4" x14ac:dyDescent="0.2">
      <c r="A5308" s="86">
        <v>5301082</v>
      </c>
      <c r="B5308" s="87" t="s">
        <v>5464</v>
      </c>
      <c r="C5308" s="87" t="s">
        <v>151</v>
      </c>
      <c r="D5308" s="88">
        <v>4983.34</v>
      </c>
    </row>
    <row r="5309" spans="1:4" x14ac:dyDescent="0.2">
      <c r="A5309" s="86">
        <v>5301029</v>
      </c>
      <c r="B5309" s="87" t="s">
        <v>5465</v>
      </c>
      <c r="C5309" s="87" t="s">
        <v>151</v>
      </c>
      <c r="D5309" s="88">
        <v>4615.09</v>
      </c>
    </row>
    <row r="5310" spans="1:4" x14ac:dyDescent="0.2">
      <c r="A5310" s="86">
        <v>5301083</v>
      </c>
      <c r="B5310" s="87" t="s">
        <v>5466</v>
      </c>
      <c r="C5310" s="87" t="s">
        <v>151</v>
      </c>
      <c r="D5310" s="88">
        <v>5639.75</v>
      </c>
    </row>
    <row r="5311" spans="1:4" x14ac:dyDescent="0.2">
      <c r="A5311" s="86">
        <v>5301030</v>
      </c>
      <c r="B5311" s="87" t="s">
        <v>5467</v>
      </c>
      <c r="C5311" s="87" t="s">
        <v>151</v>
      </c>
      <c r="D5311" s="88">
        <v>7088.49</v>
      </c>
    </row>
    <row r="5312" spans="1:4" x14ac:dyDescent="0.2">
      <c r="A5312" s="86">
        <v>5301084</v>
      </c>
      <c r="B5312" s="87" t="s">
        <v>5468</v>
      </c>
      <c r="C5312" s="87" t="s">
        <v>151</v>
      </c>
      <c r="D5312" s="88">
        <v>8113.14</v>
      </c>
    </row>
    <row r="5313" spans="1:4" x14ac:dyDescent="0.2">
      <c r="A5313" s="86">
        <v>5301031</v>
      </c>
      <c r="B5313" s="87" t="s">
        <v>5469</v>
      </c>
      <c r="C5313" s="87" t="s">
        <v>151</v>
      </c>
      <c r="D5313" s="88">
        <v>8717.39</v>
      </c>
    </row>
    <row r="5314" spans="1:4" x14ac:dyDescent="0.2">
      <c r="A5314" s="86">
        <v>5301085</v>
      </c>
      <c r="B5314" s="87" t="s">
        <v>5470</v>
      </c>
      <c r="C5314" s="87" t="s">
        <v>151</v>
      </c>
      <c r="D5314" s="88">
        <v>9742.0499999999993</v>
      </c>
    </row>
    <row r="5315" spans="1:4" x14ac:dyDescent="0.2">
      <c r="A5315" s="86">
        <v>5301032</v>
      </c>
      <c r="B5315" s="87" t="s">
        <v>5471</v>
      </c>
      <c r="C5315" s="87" t="s">
        <v>151</v>
      </c>
      <c r="D5315" s="88">
        <v>10246</v>
      </c>
    </row>
    <row r="5316" spans="1:4" x14ac:dyDescent="0.2">
      <c r="A5316" s="86">
        <v>5301086</v>
      </c>
      <c r="B5316" s="87" t="s">
        <v>5472</v>
      </c>
      <c r="C5316" s="87" t="s">
        <v>151</v>
      </c>
      <c r="D5316" s="88">
        <v>11270.65</v>
      </c>
    </row>
    <row r="5317" spans="1:4" x14ac:dyDescent="0.2">
      <c r="A5317" s="86">
        <v>5301033</v>
      </c>
      <c r="B5317" s="87" t="s">
        <v>5473</v>
      </c>
      <c r="C5317" s="87" t="s">
        <v>151</v>
      </c>
      <c r="D5317" s="88">
        <v>72.489999999999995</v>
      </c>
    </row>
    <row r="5318" spans="1:4" x14ac:dyDescent="0.2">
      <c r="A5318" s="86">
        <v>5301034</v>
      </c>
      <c r="B5318" s="87" t="s">
        <v>5474</v>
      </c>
      <c r="C5318" s="87" t="s">
        <v>151</v>
      </c>
      <c r="D5318" s="88">
        <v>543.28</v>
      </c>
    </row>
    <row r="5319" spans="1:4" x14ac:dyDescent="0.2">
      <c r="A5319" s="86">
        <v>5301073</v>
      </c>
      <c r="B5319" s="87" t="s">
        <v>5475</v>
      </c>
      <c r="C5319" s="87" t="s">
        <v>151</v>
      </c>
      <c r="D5319" s="88">
        <v>442.27</v>
      </c>
    </row>
    <row r="5320" spans="1:4" x14ac:dyDescent="0.2">
      <c r="A5320" s="86">
        <v>5301074</v>
      </c>
      <c r="B5320" s="87" t="s">
        <v>5476</v>
      </c>
      <c r="C5320" s="87" t="s">
        <v>151</v>
      </c>
      <c r="D5320" s="88">
        <v>1561.15</v>
      </c>
    </row>
    <row r="5321" spans="1:4" x14ac:dyDescent="0.2">
      <c r="A5321" s="86">
        <v>5301015</v>
      </c>
      <c r="B5321" s="87" t="s">
        <v>5477</v>
      </c>
      <c r="C5321" s="87" t="s">
        <v>151</v>
      </c>
      <c r="D5321" s="88">
        <v>991.09</v>
      </c>
    </row>
    <row r="5322" spans="1:4" x14ac:dyDescent="0.2">
      <c r="A5322" s="86">
        <v>5300992</v>
      </c>
      <c r="B5322" s="87" t="s">
        <v>5478</v>
      </c>
      <c r="C5322" s="87" t="s">
        <v>1585</v>
      </c>
      <c r="D5322" s="88">
        <v>15.23</v>
      </c>
    </row>
    <row r="5323" spans="1:4" x14ac:dyDescent="0.2">
      <c r="A5323" s="86">
        <v>5300994</v>
      </c>
      <c r="B5323" s="87" t="s">
        <v>5479</v>
      </c>
      <c r="C5323" s="87" t="s">
        <v>1585</v>
      </c>
      <c r="D5323" s="88">
        <v>14.57</v>
      </c>
    </row>
    <row r="5324" spans="1:4" x14ac:dyDescent="0.2">
      <c r="A5324" s="86">
        <v>5300993</v>
      </c>
      <c r="B5324" s="87" t="s">
        <v>5480</v>
      </c>
      <c r="C5324" s="87" t="s">
        <v>1585</v>
      </c>
      <c r="D5324" s="88">
        <v>9.42</v>
      </c>
    </row>
    <row r="5325" spans="1:4" x14ac:dyDescent="0.2">
      <c r="A5325" s="86">
        <v>5301088</v>
      </c>
      <c r="B5325" s="87" t="s">
        <v>5481</v>
      </c>
      <c r="C5325" s="87" t="s">
        <v>151</v>
      </c>
      <c r="D5325" s="88">
        <v>333</v>
      </c>
    </row>
    <row r="5326" spans="1:4" x14ac:dyDescent="0.2">
      <c r="A5326" s="86">
        <v>5301004</v>
      </c>
      <c r="B5326" s="87" t="s">
        <v>5482</v>
      </c>
      <c r="C5326" s="87" t="s">
        <v>151</v>
      </c>
      <c r="D5326" s="88">
        <v>476.18</v>
      </c>
    </row>
    <row r="5327" spans="1:4" x14ac:dyDescent="0.2">
      <c r="A5327" s="86">
        <v>5301087</v>
      </c>
      <c r="B5327" s="87" t="s">
        <v>5483</v>
      </c>
      <c r="C5327" s="87" t="s">
        <v>151</v>
      </c>
      <c r="D5327" s="88">
        <v>193.44</v>
      </c>
    </row>
    <row r="5328" spans="1:4" x14ac:dyDescent="0.2">
      <c r="A5328" s="86">
        <v>5301005</v>
      </c>
      <c r="B5328" s="87" t="s">
        <v>5484</v>
      </c>
      <c r="C5328" s="87" t="s">
        <v>151</v>
      </c>
      <c r="D5328" s="88">
        <v>407.81</v>
      </c>
    </row>
    <row r="5329" spans="1:4" x14ac:dyDescent="0.2">
      <c r="A5329" s="86">
        <v>5301006</v>
      </c>
      <c r="B5329" s="87" t="s">
        <v>5485</v>
      </c>
      <c r="C5329" s="87" t="s">
        <v>151</v>
      </c>
      <c r="D5329" s="88">
        <v>503.63</v>
      </c>
    </row>
    <row r="5330" spans="1:4" x14ac:dyDescent="0.2">
      <c r="A5330" s="86">
        <v>5301008</v>
      </c>
      <c r="B5330" s="87" t="s">
        <v>5486</v>
      </c>
      <c r="C5330" s="87" t="s">
        <v>151</v>
      </c>
      <c r="D5330" s="88">
        <v>912.8</v>
      </c>
    </row>
    <row r="5331" spans="1:4" x14ac:dyDescent="0.2">
      <c r="A5331" s="86">
        <v>5301007</v>
      </c>
      <c r="B5331" s="87" t="s">
        <v>5487</v>
      </c>
      <c r="C5331" s="87" t="s">
        <v>151</v>
      </c>
      <c r="D5331" s="88">
        <v>833.35</v>
      </c>
    </row>
    <row r="5332" spans="1:4" x14ac:dyDescent="0.2">
      <c r="A5332" s="86">
        <v>5301009</v>
      </c>
      <c r="B5332" s="87" t="s">
        <v>5488</v>
      </c>
      <c r="C5332" s="87" t="s">
        <v>151</v>
      </c>
      <c r="D5332" s="88">
        <v>256.93</v>
      </c>
    </row>
    <row r="5333" spans="1:4" x14ac:dyDescent="0.2">
      <c r="A5333" s="86">
        <v>5301010</v>
      </c>
      <c r="B5333" s="87" t="s">
        <v>5489</v>
      </c>
      <c r="C5333" s="87" t="s">
        <v>151</v>
      </c>
      <c r="D5333" s="88">
        <v>391.84</v>
      </c>
    </row>
    <row r="5334" spans="1:4" x14ac:dyDescent="0.2">
      <c r="A5334" s="86">
        <v>5301011</v>
      </c>
      <c r="B5334" s="87" t="s">
        <v>5490</v>
      </c>
      <c r="C5334" s="87" t="s">
        <v>151</v>
      </c>
      <c r="D5334" s="88">
        <v>319.55</v>
      </c>
    </row>
    <row r="5335" spans="1:4" x14ac:dyDescent="0.2">
      <c r="A5335" s="86">
        <v>5301012</v>
      </c>
      <c r="B5335" s="87" t="s">
        <v>5491</v>
      </c>
      <c r="C5335" s="87" t="s">
        <v>151</v>
      </c>
      <c r="D5335" s="88">
        <v>224.97</v>
      </c>
    </row>
    <row r="5336" spans="1:4" x14ac:dyDescent="0.2">
      <c r="A5336" s="86">
        <v>5301013</v>
      </c>
      <c r="B5336" s="87" t="s">
        <v>5492</v>
      </c>
      <c r="C5336" s="87" t="s">
        <v>151</v>
      </c>
      <c r="D5336" s="88">
        <v>192.51</v>
      </c>
    </row>
    <row r="5337" spans="1:4" x14ac:dyDescent="0.2">
      <c r="A5337" s="86">
        <v>5301016</v>
      </c>
      <c r="B5337" s="87" t="s">
        <v>5493</v>
      </c>
      <c r="C5337" s="87" t="s">
        <v>151</v>
      </c>
      <c r="D5337" s="88">
        <v>1640.37</v>
      </c>
    </row>
    <row r="5338" spans="1:4" x14ac:dyDescent="0.2">
      <c r="A5338" s="86">
        <v>5301017</v>
      </c>
      <c r="B5338" s="87" t="s">
        <v>5494</v>
      </c>
      <c r="C5338" s="87" t="s">
        <v>151</v>
      </c>
      <c r="D5338" s="88">
        <v>1199.5999999999999</v>
      </c>
    </row>
    <row r="5339" spans="1:4" x14ac:dyDescent="0.2">
      <c r="A5339" s="86">
        <v>5301035</v>
      </c>
      <c r="B5339" s="87" t="s">
        <v>5495</v>
      </c>
      <c r="C5339" s="87" t="s">
        <v>151</v>
      </c>
      <c r="D5339" s="88">
        <v>104.31</v>
      </c>
    </row>
    <row r="5340" spans="1:4" x14ac:dyDescent="0.2">
      <c r="A5340" s="86">
        <v>5301036</v>
      </c>
      <c r="B5340" s="87" t="s">
        <v>5496</v>
      </c>
      <c r="C5340" s="87" t="s">
        <v>151</v>
      </c>
      <c r="D5340" s="88">
        <v>1086.57</v>
      </c>
    </row>
    <row r="5341" spans="1:4" x14ac:dyDescent="0.2">
      <c r="A5341" s="86">
        <v>5301075</v>
      </c>
      <c r="B5341" s="87" t="s">
        <v>5497</v>
      </c>
      <c r="C5341" s="87" t="s">
        <v>151</v>
      </c>
      <c r="D5341" s="88">
        <v>507.19</v>
      </c>
    </row>
    <row r="5342" spans="1:4" x14ac:dyDescent="0.2">
      <c r="A5342" s="86">
        <v>5301076</v>
      </c>
      <c r="B5342" s="87" t="s">
        <v>5498</v>
      </c>
      <c r="C5342" s="87" t="s">
        <v>151</v>
      </c>
      <c r="D5342" s="88">
        <v>1724.53</v>
      </c>
    </row>
    <row r="5343" spans="1:4" x14ac:dyDescent="0.2">
      <c r="A5343" s="86">
        <v>5405977</v>
      </c>
      <c r="B5343" s="87" t="s">
        <v>5499</v>
      </c>
      <c r="C5343" s="87" t="s">
        <v>346</v>
      </c>
      <c r="D5343" s="88">
        <v>41.52</v>
      </c>
    </row>
    <row r="5344" spans="1:4" x14ac:dyDescent="0.2">
      <c r="A5344" s="86">
        <v>5406044</v>
      </c>
      <c r="B5344" s="87" t="s">
        <v>5500</v>
      </c>
      <c r="C5344" s="87" t="s">
        <v>346</v>
      </c>
      <c r="D5344" s="88">
        <v>245.12</v>
      </c>
    </row>
    <row r="5345" spans="1:4" x14ac:dyDescent="0.2">
      <c r="A5345" s="86">
        <v>5406045</v>
      </c>
      <c r="B5345" s="87" t="s">
        <v>5501</v>
      </c>
      <c r="C5345" s="87" t="s">
        <v>346</v>
      </c>
      <c r="D5345" s="88">
        <v>260.83999999999997</v>
      </c>
    </row>
    <row r="5346" spans="1:4" x14ac:dyDescent="0.2">
      <c r="A5346" s="86">
        <v>5406046</v>
      </c>
      <c r="B5346" s="87" t="s">
        <v>5502</v>
      </c>
      <c r="C5346" s="87" t="s">
        <v>346</v>
      </c>
      <c r="D5346" s="88">
        <v>292.08999999999997</v>
      </c>
    </row>
    <row r="5347" spans="1:4" x14ac:dyDescent="0.2">
      <c r="A5347" s="86">
        <v>5406047</v>
      </c>
      <c r="B5347" s="87" t="s">
        <v>5503</v>
      </c>
      <c r="C5347" s="87" t="s">
        <v>346</v>
      </c>
      <c r="D5347" s="88">
        <v>386.03</v>
      </c>
    </row>
    <row r="5348" spans="1:4" x14ac:dyDescent="0.2">
      <c r="A5348" s="86">
        <v>5405978</v>
      </c>
      <c r="B5348" s="87" t="s">
        <v>5504</v>
      </c>
      <c r="C5348" s="87" t="s">
        <v>346</v>
      </c>
      <c r="D5348" s="88">
        <v>72.959999999999994</v>
      </c>
    </row>
    <row r="5349" spans="1:4" x14ac:dyDescent="0.2">
      <c r="A5349" s="86">
        <v>5405982</v>
      </c>
      <c r="B5349" s="87" t="s">
        <v>5505</v>
      </c>
      <c r="C5349" s="87" t="s">
        <v>346</v>
      </c>
      <c r="D5349" s="88">
        <v>88.49</v>
      </c>
    </row>
    <row r="5350" spans="1:4" x14ac:dyDescent="0.2">
      <c r="A5350" s="86">
        <v>5405983</v>
      </c>
      <c r="B5350" s="87" t="s">
        <v>5506</v>
      </c>
      <c r="C5350" s="87" t="s">
        <v>346</v>
      </c>
      <c r="D5350" s="88">
        <v>104.21</v>
      </c>
    </row>
    <row r="5351" spans="1:4" x14ac:dyDescent="0.2">
      <c r="A5351" s="86">
        <v>5405984</v>
      </c>
      <c r="B5351" s="87" t="s">
        <v>5507</v>
      </c>
      <c r="C5351" s="87" t="s">
        <v>346</v>
      </c>
      <c r="D5351" s="88">
        <v>135.46</v>
      </c>
    </row>
    <row r="5352" spans="1:4" x14ac:dyDescent="0.2">
      <c r="A5352" s="86">
        <v>5405985</v>
      </c>
      <c r="B5352" s="87" t="s">
        <v>5508</v>
      </c>
      <c r="C5352" s="87" t="s">
        <v>346</v>
      </c>
      <c r="D5352" s="88">
        <v>166.9</v>
      </c>
    </row>
    <row r="5353" spans="1:4" x14ac:dyDescent="0.2">
      <c r="A5353" s="86">
        <v>5406043</v>
      </c>
      <c r="B5353" s="87" t="s">
        <v>5509</v>
      </c>
      <c r="C5353" s="87" t="s">
        <v>346</v>
      </c>
      <c r="D5353" s="88">
        <v>198.15</v>
      </c>
    </row>
    <row r="5354" spans="1:4" x14ac:dyDescent="0.2">
      <c r="A5354" s="86">
        <v>5405975</v>
      </c>
      <c r="B5354" s="87" t="s">
        <v>5510</v>
      </c>
      <c r="C5354" s="87" t="s">
        <v>1585</v>
      </c>
      <c r="D5354" s="88">
        <v>33.369999999999997</v>
      </c>
    </row>
    <row r="5355" spans="1:4" x14ac:dyDescent="0.2">
      <c r="A5355" s="86">
        <v>5405970</v>
      </c>
      <c r="B5355" s="87" t="s">
        <v>5511</v>
      </c>
      <c r="C5355" s="87" t="s">
        <v>346</v>
      </c>
      <c r="D5355" s="88">
        <v>1384.49</v>
      </c>
    </row>
    <row r="5356" spans="1:4" x14ac:dyDescent="0.2">
      <c r="A5356" s="86">
        <v>5405972</v>
      </c>
      <c r="B5356" s="87" t="s">
        <v>5512</v>
      </c>
      <c r="C5356" s="87" t="s">
        <v>346</v>
      </c>
      <c r="D5356" s="88">
        <v>1257.94</v>
      </c>
    </row>
    <row r="5357" spans="1:4" x14ac:dyDescent="0.2">
      <c r="A5357" s="86">
        <v>5405971</v>
      </c>
      <c r="B5357" s="87" t="s">
        <v>5513</v>
      </c>
      <c r="C5357" s="87" t="s">
        <v>346</v>
      </c>
      <c r="D5357" s="88">
        <v>1551.01</v>
      </c>
    </row>
    <row r="5358" spans="1:4" x14ac:dyDescent="0.2">
      <c r="A5358" s="86">
        <v>5405973</v>
      </c>
      <c r="B5358" s="87" t="s">
        <v>5514</v>
      </c>
      <c r="C5358" s="87" t="s">
        <v>346</v>
      </c>
      <c r="D5358" s="88">
        <v>1424.46</v>
      </c>
    </row>
    <row r="5359" spans="1:4" x14ac:dyDescent="0.2">
      <c r="A5359" s="86">
        <v>5405986</v>
      </c>
      <c r="B5359" s="87" t="s">
        <v>5515</v>
      </c>
      <c r="C5359" s="87" t="s">
        <v>1585</v>
      </c>
      <c r="D5359" s="88">
        <v>9.51</v>
      </c>
    </row>
    <row r="5360" spans="1:4" x14ac:dyDescent="0.2">
      <c r="A5360" s="86">
        <v>5405976</v>
      </c>
      <c r="B5360" s="87" t="s">
        <v>5516</v>
      </c>
      <c r="C5360" s="87" t="s">
        <v>1585</v>
      </c>
      <c r="D5360" s="88">
        <v>124.84</v>
      </c>
    </row>
    <row r="5361" spans="1:4" x14ac:dyDescent="0.2">
      <c r="A5361" s="86">
        <v>5406023</v>
      </c>
      <c r="B5361" s="87" t="s">
        <v>5517</v>
      </c>
      <c r="C5361" s="87" t="s">
        <v>1585</v>
      </c>
      <c r="D5361" s="88">
        <v>337.44</v>
      </c>
    </row>
    <row r="5362" spans="1:4" x14ac:dyDescent="0.2">
      <c r="A5362" s="86">
        <v>5406033</v>
      </c>
      <c r="B5362" s="87" t="s">
        <v>5518</v>
      </c>
      <c r="C5362" s="87" t="s">
        <v>1585</v>
      </c>
      <c r="D5362" s="88">
        <v>319.72000000000003</v>
      </c>
    </row>
    <row r="5363" spans="1:4" x14ac:dyDescent="0.2">
      <c r="A5363" s="86">
        <v>5406024</v>
      </c>
      <c r="B5363" s="87" t="s">
        <v>5519</v>
      </c>
      <c r="C5363" s="87" t="s">
        <v>1585</v>
      </c>
      <c r="D5363" s="88">
        <v>360.75</v>
      </c>
    </row>
    <row r="5364" spans="1:4" x14ac:dyDescent="0.2">
      <c r="A5364" s="86">
        <v>5406034</v>
      </c>
      <c r="B5364" s="87" t="s">
        <v>5520</v>
      </c>
      <c r="C5364" s="87" t="s">
        <v>1585</v>
      </c>
      <c r="D5364" s="88">
        <v>343.04</v>
      </c>
    </row>
    <row r="5365" spans="1:4" x14ac:dyDescent="0.2">
      <c r="A5365" s="86">
        <v>5406031</v>
      </c>
      <c r="B5365" s="87" t="s">
        <v>5521</v>
      </c>
      <c r="C5365" s="87" t="s">
        <v>1585</v>
      </c>
      <c r="D5365" s="88">
        <v>322.08</v>
      </c>
    </row>
    <row r="5366" spans="1:4" x14ac:dyDescent="0.2">
      <c r="A5366" s="86">
        <v>5406041</v>
      </c>
      <c r="B5366" s="87" t="s">
        <v>5522</v>
      </c>
      <c r="C5366" s="87" t="s">
        <v>1585</v>
      </c>
      <c r="D5366" s="88">
        <v>304.36</v>
      </c>
    </row>
    <row r="5367" spans="1:4" x14ac:dyDescent="0.2">
      <c r="A5367" s="86">
        <v>5406032</v>
      </c>
      <c r="B5367" s="87" t="s">
        <v>5523</v>
      </c>
      <c r="C5367" s="87" t="s">
        <v>1585</v>
      </c>
      <c r="D5367" s="88">
        <v>345.39</v>
      </c>
    </row>
    <row r="5368" spans="1:4" x14ac:dyDescent="0.2">
      <c r="A5368" s="86">
        <v>5406042</v>
      </c>
      <c r="B5368" s="87" t="s">
        <v>5524</v>
      </c>
      <c r="C5368" s="87" t="s">
        <v>1585</v>
      </c>
      <c r="D5368" s="88">
        <v>327.68</v>
      </c>
    </row>
    <row r="5369" spans="1:4" x14ac:dyDescent="0.2">
      <c r="A5369" s="86">
        <v>5406025</v>
      </c>
      <c r="B5369" s="87" t="s">
        <v>5525</v>
      </c>
      <c r="C5369" s="87" t="s">
        <v>1585</v>
      </c>
      <c r="D5369" s="88">
        <v>326.18</v>
      </c>
    </row>
    <row r="5370" spans="1:4" x14ac:dyDescent="0.2">
      <c r="A5370" s="86">
        <v>5406035</v>
      </c>
      <c r="B5370" s="87" t="s">
        <v>5526</v>
      </c>
      <c r="C5370" s="87" t="s">
        <v>1585</v>
      </c>
      <c r="D5370" s="88">
        <v>308.45999999999998</v>
      </c>
    </row>
    <row r="5371" spans="1:4" x14ac:dyDescent="0.2">
      <c r="A5371" s="86">
        <v>5406026</v>
      </c>
      <c r="B5371" s="87" t="s">
        <v>5527</v>
      </c>
      <c r="C5371" s="87" t="s">
        <v>1585</v>
      </c>
      <c r="D5371" s="88">
        <v>349.49</v>
      </c>
    </row>
    <row r="5372" spans="1:4" x14ac:dyDescent="0.2">
      <c r="A5372" s="86">
        <v>5406036</v>
      </c>
      <c r="B5372" s="87" t="s">
        <v>5528</v>
      </c>
      <c r="C5372" s="87" t="s">
        <v>1585</v>
      </c>
      <c r="D5372" s="88">
        <v>331.77</v>
      </c>
    </row>
    <row r="5373" spans="1:4" x14ac:dyDescent="0.2">
      <c r="A5373" s="86">
        <v>5406027</v>
      </c>
      <c r="B5373" s="87" t="s">
        <v>5529</v>
      </c>
      <c r="C5373" s="87" t="s">
        <v>1585</v>
      </c>
      <c r="D5373" s="88">
        <v>324.02999999999997</v>
      </c>
    </row>
    <row r="5374" spans="1:4" x14ac:dyDescent="0.2">
      <c r="A5374" s="86">
        <v>5406037</v>
      </c>
      <c r="B5374" s="87" t="s">
        <v>5530</v>
      </c>
      <c r="C5374" s="87" t="s">
        <v>1585</v>
      </c>
      <c r="D5374" s="88">
        <v>306.31</v>
      </c>
    </row>
    <row r="5375" spans="1:4" x14ac:dyDescent="0.2">
      <c r="A5375" s="86">
        <v>5406028</v>
      </c>
      <c r="B5375" s="87" t="s">
        <v>5531</v>
      </c>
      <c r="C5375" s="87" t="s">
        <v>1585</v>
      </c>
      <c r="D5375" s="88">
        <v>347.34</v>
      </c>
    </row>
    <row r="5376" spans="1:4" x14ac:dyDescent="0.2">
      <c r="A5376" s="86">
        <v>5406038</v>
      </c>
      <c r="B5376" s="87" t="s">
        <v>5532</v>
      </c>
      <c r="C5376" s="87" t="s">
        <v>1585</v>
      </c>
      <c r="D5376" s="88">
        <v>329.63</v>
      </c>
    </row>
    <row r="5377" spans="1:4" x14ac:dyDescent="0.2">
      <c r="A5377" s="86">
        <v>5406029</v>
      </c>
      <c r="B5377" s="87" t="s">
        <v>5533</v>
      </c>
      <c r="C5377" s="87" t="s">
        <v>1585</v>
      </c>
      <c r="D5377" s="88">
        <v>322.83999999999997</v>
      </c>
    </row>
    <row r="5378" spans="1:4" x14ac:dyDescent="0.2">
      <c r="A5378" s="86">
        <v>5406039</v>
      </c>
      <c r="B5378" s="87" t="s">
        <v>5534</v>
      </c>
      <c r="C5378" s="87" t="s">
        <v>1585</v>
      </c>
      <c r="D5378" s="88">
        <v>305.12</v>
      </c>
    </row>
    <row r="5379" spans="1:4" x14ac:dyDescent="0.2">
      <c r="A5379" s="86">
        <v>5406030</v>
      </c>
      <c r="B5379" s="87" t="s">
        <v>5535</v>
      </c>
      <c r="C5379" s="87" t="s">
        <v>1585</v>
      </c>
      <c r="D5379" s="88">
        <v>346.15</v>
      </c>
    </row>
    <row r="5380" spans="1:4" x14ac:dyDescent="0.2">
      <c r="A5380" s="86">
        <v>5406040</v>
      </c>
      <c r="B5380" s="87" t="s">
        <v>5536</v>
      </c>
      <c r="C5380" s="87" t="s">
        <v>1585</v>
      </c>
      <c r="D5380" s="88">
        <v>328.44</v>
      </c>
    </row>
    <row r="5381" spans="1:4" x14ac:dyDescent="0.2">
      <c r="A5381" s="86">
        <v>5405987</v>
      </c>
      <c r="B5381" s="87" t="s">
        <v>5537</v>
      </c>
      <c r="C5381" s="87" t="s">
        <v>151</v>
      </c>
      <c r="D5381" s="88">
        <v>8.4</v>
      </c>
    </row>
    <row r="5382" spans="1:4" x14ac:dyDescent="0.2">
      <c r="A5382" s="86">
        <v>5405979</v>
      </c>
      <c r="B5382" s="87" t="s">
        <v>5538</v>
      </c>
      <c r="C5382" s="87" t="s">
        <v>1585</v>
      </c>
      <c r="D5382" s="88">
        <v>15.11</v>
      </c>
    </row>
    <row r="5383" spans="1:4" x14ac:dyDescent="0.2">
      <c r="A5383" s="86">
        <v>5502806</v>
      </c>
      <c r="B5383" s="87" t="s">
        <v>5539</v>
      </c>
      <c r="C5383" s="87" t="s">
        <v>346</v>
      </c>
      <c r="D5383" s="88">
        <v>141.76</v>
      </c>
    </row>
    <row r="5384" spans="1:4" x14ac:dyDescent="0.2">
      <c r="A5384" s="86">
        <v>5502807</v>
      </c>
      <c r="B5384" s="87" t="s">
        <v>5540</v>
      </c>
      <c r="C5384" s="87" t="s">
        <v>346</v>
      </c>
      <c r="D5384" s="88">
        <v>14.32</v>
      </c>
    </row>
    <row r="5385" spans="1:4" x14ac:dyDescent="0.2">
      <c r="A5385" s="86">
        <v>5503041</v>
      </c>
      <c r="B5385" s="87" t="s">
        <v>5541</v>
      </c>
      <c r="C5385" s="87" t="s">
        <v>346</v>
      </c>
      <c r="D5385" s="88">
        <v>8.3000000000000007</v>
      </c>
    </row>
    <row r="5386" spans="1:4" x14ac:dyDescent="0.2">
      <c r="A5386" s="86">
        <v>5502978</v>
      </c>
      <c r="B5386" s="87" t="s">
        <v>5542</v>
      </c>
      <c r="C5386" s="87" t="s">
        <v>346</v>
      </c>
      <c r="D5386" s="88">
        <v>4.8</v>
      </c>
    </row>
    <row r="5387" spans="1:4" x14ac:dyDescent="0.2">
      <c r="A5387" s="86">
        <v>5502822</v>
      </c>
      <c r="B5387" s="87" t="s">
        <v>5543</v>
      </c>
      <c r="C5387" s="87" t="s">
        <v>346</v>
      </c>
      <c r="D5387" s="88">
        <v>38.700000000000003</v>
      </c>
    </row>
    <row r="5388" spans="1:4" x14ac:dyDescent="0.2">
      <c r="A5388" s="86">
        <v>5502979</v>
      </c>
      <c r="B5388" s="87" t="s">
        <v>5544</v>
      </c>
      <c r="C5388" s="87" t="s">
        <v>346</v>
      </c>
      <c r="D5388" s="88">
        <v>16.260000000000002</v>
      </c>
    </row>
    <row r="5389" spans="1:4" x14ac:dyDescent="0.2">
      <c r="A5389" s="86">
        <v>5501700</v>
      </c>
      <c r="B5389" s="87" t="s">
        <v>5545</v>
      </c>
      <c r="C5389" s="87" t="s">
        <v>1585</v>
      </c>
      <c r="D5389" s="88">
        <v>0.52</v>
      </c>
    </row>
    <row r="5390" spans="1:4" x14ac:dyDescent="0.2">
      <c r="A5390" s="86">
        <v>5500991</v>
      </c>
      <c r="B5390" s="87" t="s">
        <v>5546</v>
      </c>
      <c r="C5390" s="87" t="s">
        <v>346</v>
      </c>
      <c r="D5390" s="88">
        <v>151.33000000000001</v>
      </c>
    </row>
    <row r="5391" spans="1:4" x14ac:dyDescent="0.2">
      <c r="A5391" s="86">
        <v>5515739</v>
      </c>
      <c r="B5391" s="87" t="s">
        <v>5547</v>
      </c>
      <c r="C5391" s="87" t="s">
        <v>346</v>
      </c>
      <c r="D5391" s="88">
        <v>42.91</v>
      </c>
    </row>
    <row r="5392" spans="1:4" x14ac:dyDescent="0.2">
      <c r="A5392" s="86">
        <v>5505766</v>
      </c>
      <c r="B5392" s="87" t="s">
        <v>5548</v>
      </c>
      <c r="C5392" s="87" t="s">
        <v>346</v>
      </c>
      <c r="D5392" s="88">
        <v>322.11</v>
      </c>
    </row>
    <row r="5393" spans="1:4" x14ac:dyDescent="0.2">
      <c r="A5393" s="86">
        <v>5501701</v>
      </c>
      <c r="B5393" s="87" t="s">
        <v>5549</v>
      </c>
      <c r="C5393" s="87" t="s">
        <v>151</v>
      </c>
      <c r="D5393" s="88">
        <v>38.24</v>
      </c>
    </row>
    <row r="5394" spans="1:4" x14ac:dyDescent="0.2">
      <c r="A5394" s="86">
        <v>5501702</v>
      </c>
      <c r="B5394" s="87" t="s">
        <v>5550</v>
      </c>
      <c r="C5394" s="87" t="s">
        <v>151</v>
      </c>
      <c r="D5394" s="88">
        <v>95.59</v>
      </c>
    </row>
    <row r="5395" spans="1:4" x14ac:dyDescent="0.2">
      <c r="A5395" s="86">
        <v>5502972</v>
      </c>
      <c r="B5395" s="87" t="s">
        <v>5551</v>
      </c>
      <c r="C5395" s="87" t="s">
        <v>346</v>
      </c>
      <c r="D5395" s="88">
        <v>196.2</v>
      </c>
    </row>
    <row r="5396" spans="1:4" x14ac:dyDescent="0.2">
      <c r="A5396" s="86">
        <v>5502968</v>
      </c>
      <c r="B5396" s="87" t="s">
        <v>5552</v>
      </c>
      <c r="C5396" s="87" t="s">
        <v>346</v>
      </c>
      <c r="D5396" s="88">
        <v>22.12</v>
      </c>
    </row>
    <row r="5397" spans="1:4" x14ac:dyDescent="0.2">
      <c r="A5397" s="86">
        <v>5502969</v>
      </c>
      <c r="B5397" s="87" t="s">
        <v>5553</v>
      </c>
      <c r="C5397" s="87" t="s">
        <v>346</v>
      </c>
      <c r="D5397" s="88">
        <v>27.91</v>
      </c>
    </row>
    <row r="5398" spans="1:4" x14ac:dyDescent="0.2">
      <c r="A5398" s="86">
        <v>5502970</v>
      </c>
      <c r="B5398" s="87" t="s">
        <v>5554</v>
      </c>
      <c r="C5398" s="87" t="s">
        <v>346</v>
      </c>
      <c r="D5398" s="88">
        <v>51.13</v>
      </c>
    </row>
    <row r="5399" spans="1:4" x14ac:dyDescent="0.2">
      <c r="A5399" s="86">
        <v>5502971</v>
      </c>
      <c r="B5399" s="87" t="s">
        <v>5555</v>
      </c>
      <c r="C5399" s="87" t="s">
        <v>346</v>
      </c>
      <c r="D5399" s="88">
        <v>95.21</v>
      </c>
    </row>
    <row r="5400" spans="1:4" x14ac:dyDescent="0.2">
      <c r="A5400" s="86">
        <v>5502663</v>
      </c>
      <c r="B5400" s="87" t="s">
        <v>5556</v>
      </c>
      <c r="C5400" s="87" t="s">
        <v>346</v>
      </c>
      <c r="D5400" s="88">
        <v>33.08</v>
      </c>
    </row>
    <row r="5401" spans="1:4" x14ac:dyDescent="0.2">
      <c r="A5401" s="86">
        <v>5502993</v>
      </c>
      <c r="B5401" s="87" t="s">
        <v>5557</v>
      </c>
      <c r="C5401" s="87" t="s">
        <v>346</v>
      </c>
      <c r="D5401" s="88">
        <v>24.77</v>
      </c>
    </row>
    <row r="5402" spans="1:4" x14ac:dyDescent="0.2">
      <c r="A5402" s="86">
        <v>5502967</v>
      </c>
      <c r="B5402" s="87" t="s">
        <v>5558</v>
      </c>
      <c r="C5402" s="87" t="s">
        <v>346</v>
      </c>
      <c r="D5402" s="88">
        <v>108.56</v>
      </c>
    </row>
    <row r="5403" spans="1:4" x14ac:dyDescent="0.2">
      <c r="A5403" s="86">
        <v>5502963</v>
      </c>
      <c r="B5403" s="87" t="s">
        <v>5559</v>
      </c>
      <c r="C5403" s="87" t="s">
        <v>346</v>
      </c>
      <c r="D5403" s="88">
        <v>13.24</v>
      </c>
    </row>
    <row r="5404" spans="1:4" x14ac:dyDescent="0.2">
      <c r="A5404" s="86">
        <v>5502964</v>
      </c>
      <c r="B5404" s="87" t="s">
        <v>5560</v>
      </c>
      <c r="C5404" s="87" t="s">
        <v>346</v>
      </c>
      <c r="D5404" s="88">
        <v>16.59</v>
      </c>
    </row>
    <row r="5405" spans="1:4" x14ac:dyDescent="0.2">
      <c r="A5405" s="86">
        <v>5502965</v>
      </c>
      <c r="B5405" s="87" t="s">
        <v>5561</v>
      </c>
      <c r="C5405" s="87" t="s">
        <v>346</v>
      </c>
      <c r="D5405" s="88">
        <v>29.87</v>
      </c>
    </row>
    <row r="5406" spans="1:4" x14ac:dyDescent="0.2">
      <c r="A5406" s="86">
        <v>5502966</v>
      </c>
      <c r="B5406" s="87" t="s">
        <v>5562</v>
      </c>
      <c r="C5406" s="87" t="s">
        <v>346</v>
      </c>
      <c r="D5406" s="88">
        <v>54.77</v>
      </c>
    </row>
    <row r="5407" spans="1:4" x14ac:dyDescent="0.2">
      <c r="A5407" s="86">
        <v>5501706</v>
      </c>
      <c r="B5407" s="87" t="s">
        <v>5563</v>
      </c>
      <c r="C5407" s="87" t="s">
        <v>346</v>
      </c>
      <c r="D5407" s="88">
        <v>6.62</v>
      </c>
    </row>
    <row r="5408" spans="1:4" x14ac:dyDescent="0.2">
      <c r="A5408" s="86">
        <v>5501880</v>
      </c>
      <c r="B5408" s="87" t="s">
        <v>5564</v>
      </c>
      <c r="C5408" s="87" t="s">
        <v>346</v>
      </c>
      <c r="D5408" s="88">
        <v>11.58</v>
      </c>
    </row>
    <row r="5409" spans="1:4" x14ac:dyDescent="0.2">
      <c r="A5409" s="86">
        <v>5502114</v>
      </c>
      <c r="B5409" s="87" t="s">
        <v>5565</v>
      </c>
      <c r="C5409" s="87" t="s">
        <v>346</v>
      </c>
      <c r="D5409" s="88">
        <v>7.58</v>
      </c>
    </row>
    <row r="5410" spans="1:4" x14ac:dyDescent="0.2">
      <c r="A5410" s="86">
        <v>5501906</v>
      </c>
      <c r="B5410" s="87" t="s">
        <v>5566</v>
      </c>
      <c r="C5410" s="87" t="s">
        <v>346</v>
      </c>
      <c r="D5410" s="88">
        <v>10.38</v>
      </c>
    </row>
    <row r="5411" spans="1:4" x14ac:dyDescent="0.2">
      <c r="A5411" s="86">
        <v>5502140</v>
      </c>
      <c r="B5411" s="87" t="s">
        <v>5567</v>
      </c>
      <c r="C5411" s="87" t="s">
        <v>346</v>
      </c>
      <c r="D5411" s="88">
        <v>6.37</v>
      </c>
    </row>
    <row r="5412" spans="1:4" x14ac:dyDescent="0.2">
      <c r="A5412" s="86">
        <v>5501932</v>
      </c>
      <c r="B5412" s="87" t="s">
        <v>5568</v>
      </c>
      <c r="C5412" s="87" t="s">
        <v>346</v>
      </c>
      <c r="D5412" s="88">
        <v>9.74</v>
      </c>
    </row>
    <row r="5413" spans="1:4" x14ac:dyDescent="0.2">
      <c r="A5413" s="86">
        <v>5502166</v>
      </c>
      <c r="B5413" s="87" t="s">
        <v>5569</v>
      </c>
      <c r="C5413" s="87" t="s">
        <v>346</v>
      </c>
      <c r="D5413" s="88">
        <v>6.13</v>
      </c>
    </row>
    <row r="5414" spans="1:4" x14ac:dyDescent="0.2">
      <c r="A5414" s="86">
        <v>5501881</v>
      </c>
      <c r="B5414" s="87" t="s">
        <v>5570</v>
      </c>
      <c r="C5414" s="87" t="s">
        <v>346</v>
      </c>
      <c r="D5414" s="88">
        <v>11.82</v>
      </c>
    </row>
    <row r="5415" spans="1:4" x14ac:dyDescent="0.2">
      <c r="A5415" s="86">
        <v>5502115</v>
      </c>
      <c r="B5415" s="87" t="s">
        <v>5571</v>
      </c>
      <c r="C5415" s="87" t="s">
        <v>346</v>
      </c>
      <c r="D5415" s="88">
        <v>8.26</v>
      </c>
    </row>
    <row r="5416" spans="1:4" x14ac:dyDescent="0.2">
      <c r="A5416" s="86">
        <v>5501907</v>
      </c>
      <c r="B5416" s="87" t="s">
        <v>5572</v>
      </c>
      <c r="C5416" s="87" t="s">
        <v>346</v>
      </c>
      <c r="D5416" s="88">
        <v>10.54</v>
      </c>
    </row>
    <row r="5417" spans="1:4" x14ac:dyDescent="0.2">
      <c r="A5417" s="86">
        <v>5502141</v>
      </c>
      <c r="B5417" s="87" t="s">
        <v>5573</v>
      </c>
      <c r="C5417" s="87" t="s">
        <v>346</v>
      </c>
      <c r="D5417" s="88">
        <v>6.94</v>
      </c>
    </row>
    <row r="5418" spans="1:4" x14ac:dyDescent="0.2">
      <c r="A5418" s="86">
        <v>5501933</v>
      </c>
      <c r="B5418" s="87" t="s">
        <v>5574</v>
      </c>
      <c r="C5418" s="87" t="s">
        <v>346</v>
      </c>
      <c r="D5418" s="88">
        <v>9.8699999999999992</v>
      </c>
    </row>
    <row r="5419" spans="1:4" x14ac:dyDescent="0.2">
      <c r="A5419" s="86">
        <v>5502167</v>
      </c>
      <c r="B5419" s="87" t="s">
        <v>5575</v>
      </c>
      <c r="C5419" s="87" t="s">
        <v>346</v>
      </c>
      <c r="D5419" s="88">
        <v>6.26</v>
      </c>
    </row>
    <row r="5420" spans="1:4" x14ac:dyDescent="0.2">
      <c r="A5420" s="86">
        <v>5501882</v>
      </c>
      <c r="B5420" s="87" t="s">
        <v>5576</v>
      </c>
      <c r="C5420" s="87" t="s">
        <v>346</v>
      </c>
      <c r="D5420" s="88">
        <v>12.07</v>
      </c>
    </row>
    <row r="5421" spans="1:4" x14ac:dyDescent="0.2">
      <c r="A5421" s="86">
        <v>5502116</v>
      </c>
      <c r="B5421" s="87" t="s">
        <v>5577</v>
      </c>
      <c r="C5421" s="87" t="s">
        <v>346</v>
      </c>
      <c r="D5421" s="88">
        <v>8.4700000000000006</v>
      </c>
    </row>
    <row r="5422" spans="1:4" x14ac:dyDescent="0.2">
      <c r="A5422" s="86">
        <v>5501908</v>
      </c>
      <c r="B5422" s="87" t="s">
        <v>5578</v>
      </c>
      <c r="C5422" s="87" t="s">
        <v>346</v>
      </c>
      <c r="D5422" s="88">
        <v>10.7</v>
      </c>
    </row>
    <row r="5423" spans="1:4" x14ac:dyDescent="0.2">
      <c r="A5423" s="86">
        <v>5502142</v>
      </c>
      <c r="B5423" s="87" t="s">
        <v>5579</v>
      </c>
      <c r="C5423" s="87" t="s">
        <v>346</v>
      </c>
      <c r="D5423" s="88">
        <v>7.11</v>
      </c>
    </row>
    <row r="5424" spans="1:4" x14ac:dyDescent="0.2">
      <c r="A5424" s="86">
        <v>5501934</v>
      </c>
      <c r="B5424" s="87" t="s">
        <v>5580</v>
      </c>
      <c r="C5424" s="87" t="s">
        <v>346</v>
      </c>
      <c r="D5424" s="88">
        <v>10.38</v>
      </c>
    </row>
    <row r="5425" spans="1:4" x14ac:dyDescent="0.2">
      <c r="A5425" s="86">
        <v>5502168</v>
      </c>
      <c r="B5425" s="87" t="s">
        <v>5581</v>
      </c>
      <c r="C5425" s="87" t="s">
        <v>346</v>
      </c>
      <c r="D5425" s="88">
        <v>6.37</v>
      </c>
    </row>
    <row r="5426" spans="1:4" x14ac:dyDescent="0.2">
      <c r="A5426" s="86">
        <v>5501883</v>
      </c>
      <c r="B5426" s="87" t="s">
        <v>5582</v>
      </c>
      <c r="C5426" s="87" t="s">
        <v>346</v>
      </c>
      <c r="D5426" s="88">
        <v>12.31</v>
      </c>
    </row>
    <row r="5427" spans="1:4" x14ac:dyDescent="0.2">
      <c r="A5427" s="86">
        <v>5502117</v>
      </c>
      <c r="B5427" s="87" t="s">
        <v>5583</v>
      </c>
      <c r="C5427" s="87" t="s">
        <v>346</v>
      </c>
      <c r="D5427" s="88">
        <v>8.73</v>
      </c>
    </row>
    <row r="5428" spans="1:4" x14ac:dyDescent="0.2">
      <c r="A5428" s="86">
        <v>5501909</v>
      </c>
      <c r="B5428" s="87" t="s">
        <v>5584</v>
      </c>
      <c r="C5428" s="87" t="s">
        <v>346</v>
      </c>
      <c r="D5428" s="88">
        <v>10.86</v>
      </c>
    </row>
    <row r="5429" spans="1:4" x14ac:dyDescent="0.2">
      <c r="A5429" s="86">
        <v>5502143</v>
      </c>
      <c r="B5429" s="87" t="s">
        <v>5585</v>
      </c>
      <c r="C5429" s="87" t="s">
        <v>346</v>
      </c>
      <c r="D5429" s="88">
        <v>7.28</v>
      </c>
    </row>
    <row r="5430" spans="1:4" x14ac:dyDescent="0.2">
      <c r="A5430" s="86">
        <v>5501935</v>
      </c>
      <c r="B5430" s="87" t="s">
        <v>5586</v>
      </c>
      <c r="C5430" s="87" t="s">
        <v>346</v>
      </c>
      <c r="D5430" s="88">
        <v>10.54</v>
      </c>
    </row>
    <row r="5431" spans="1:4" x14ac:dyDescent="0.2">
      <c r="A5431" s="86">
        <v>5502169</v>
      </c>
      <c r="B5431" s="87" t="s">
        <v>5587</v>
      </c>
      <c r="C5431" s="87" t="s">
        <v>346</v>
      </c>
      <c r="D5431" s="88">
        <v>6.94</v>
      </c>
    </row>
    <row r="5432" spans="1:4" x14ac:dyDescent="0.2">
      <c r="A5432" s="86">
        <v>5501884</v>
      </c>
      <c r="B5432" s="87" t="s">
        <v>5588</v>
      </c>
      <c r="C5432" s="87" t="s">
        <v>346</v>
      </c>
      <c r="D5432" s="88">
        <v>12.95</v>
      </c>
    </row>
    <row r="5433" spans="1:4" x14ac:dyDescent="0.2">
      <c r="A5433" s="86">
        <v>5502118</v>
      </c>
      <c r="B5433" s="87" t="s">
        <v>5589</v>
      </c>
      <c r="C5433" s="87" t="s">
        <v>346</v>
      </c>
      <c r="D5433" s="88">
        <v>8.99</v>
      </c>
    </row>
    <row r="5434" spans="1:4" x14ac:dyDescent="0.2">
      <c r="A5434" s="86">
        <v>5501910</v>
      </c>
      <c r="B5434" s="87" t="s">
        <v>5590</v>
      </c>
      <c r="C5434" s="87" t="s">
        <v>346</v>
      </c>
      <c r="D5434" s="88">
        <v>11.03</v>
      </c>
    </row>
    <row r="5435" spans="1:4" x14ac:dyDescent="0.2">
      <c r="A5435" s="86">
        <v>5502144</v>
      </c>
      <c r="B5435" s="87" t="s">
        <v>5591</v>
      </c>
      <c r="C5435" s="87" t="s">
        <v>346</v>
      </c>
      <c r="D5435" s="88">
        <v>7.41</v>
      </c>
    </row>
    <row r="5436" spans="1:4" x14ac:dyDescent="0.2">
      <c r="A5436" s="86">
        <v>5501936</v>
      </c>
      <c r="B5436" s="87" t="s">
        <v>5592</v>
      </c>
      <c r="C5436" s="87" t="s">
        <v>346</v>
      </c>
      <c r="D5436" s="88">
        <v>10.66</v>
      </c>
    </row>
    <row r="5437" spans="1:4" x14ac:dyDescent="0.2">
      <c r="A5437" s="86">
        <v>5502170</v>
      </c>
      <c r="B5437" s="87" t="s">
        <v>5593</v>
      </c>
      <c r="C5437" s="87" t="s">
        <v>346</v>
      </c>
      <c r="D5437" s="88">
        <v>7.07</v>
      </c>
    </row>
    <row r="5438" spans="1:4" x14ac:dyDescent="0.2">
      <c r="A5438" s="86">
        <v>5501885</v>
      </c>
      <c r="B5438" s="87" t="s">
        <v>5594</v>
      </c>
      <c r="C5438" s="87" t="s">
        <v>346</v>
      </c>
      <c r="D5438" s="88">
        <v>13.4</v>
      </c>
    </row>
    <row r="5439" spans="1:4" x14ac:dyDescent="0.2">
      <c r="A5439" s="86">
        <v>5502119</v>
      </c>
      <c r="B5439" s="87" t="s">
        <v>5595</v>
      </c>
      <c r="C5439" s="87" t="s">
        <v>346</v>
      </c>
      <c r="D5439" s="88">
        <v>9.84</v>
      </c>
    </row>
    <row r="5440" spans="1:4" x14ac:dyDescent="0.2">
      <c r="A5440" s="86">
        <v>5501911</v>
      </c>
      <c r="B5440" s="87" t="s">
        <v>5596</v>
      </c>
      <c r="C5440" s="87" t="s">
        <v>346</v>
      </c>
      <c r="D5440" s="88">
        <v>11.68</v>
      </c>
    </row>
    <row r="5441" spans="1:4" x14ac:dyDescent="0.2">
      <c r="A5441" s="86">
        <v>5502145</v>
      </c>
      <c r="B5441" s="87" t="s">
        <v>5597</v>
      </c>
      <c r="C5441" s="87" t="s">
        <v>346</v>
      </c>
      <c r="D5441" s="88">
        <v>7.71</v>
      </c>
    </row>
    <row r="5442" spans="1:4" x14ac:dyDescent="0.2">
      <c r="A5442" s="86">
        <v>5501937</v>
      </c>
      <c r="B5442" s="87" t="s">
        <v>5598</v>
      </c>
      <c r="C5442" s="87" t="s">
        <v>346</v>
      </c>
      <c r="D5442" s="88">
        <v>10.86</v>
      </c>
    </row>
    <row r="5443" spans="1:4" x14ac:dyDescent="0.2">
      <c r="A5443" s="86">
        <v>5502171</v>
      </c>
      <c r="B5443" s="87" t="s">
        <v>5599</v>
      </c>
      <c r="C5443" s="87" t="s">
        <v>346</v>
      </c>
      <c r="D5443" s="88">
        <v>7.28</v>
      </c>
    </row>
    <row r="5444" spans="1:4" x14ac:dyDescent="0.2">
      <c r="A5444" s="86">
        <v>5501886</v>
      </c>
      <c r="B5444" s="87" t="s">
        <v>5600</v>
      </c>
      <c r="C5444" s="87" t="s">
        <v>346</v>
      </c>
      <c r="D5444" s="88">
        <v>14.46</v>
      </c>
    </row>
    <row r="5445" spans="1:4" x14ac:dyDescent="0.2">
      <c r="A5445" s="86">
        <v>5502120</v>
      </c>
      <c r="B5445" s="87" t="s">
        <v>5601</v>
      </c>
      <c r="C5445" s="87" t="s">
        <v>346</v>
      </c>
      <c r="D5445" s="88">
        <v>10.92</v>
      </c>
    </row>
    <row r="5446" spans="1:4" x14ac:dyDescent="0.2">
      <c r="A5446" s="86">
        <v>5501912</v>
      </c>
      <c r="B5446" s="87" t="s">
        <v>5602</v>
      </c>
      <c r="C5446" s="87" t="s">
        <v>346</v>
      </c>
      <c r="D5446" s="88">
        <v>12.12</v>
      </c>
    </row>
    <row r="5447" spans="1:4" x14ac:dyDescent="0.2">
      <c r="A5447" s="86">
        <v>5502146</v>
      </c>
      <c r="B5447" s="87" t="s">
        <v>5603</v>
      </c>
      <c r="C5447" s="87" t="s">
        <v>346</v>
      </c>
      <c r="D5447" s="88">
        <v>8.57</v>
      </c>
    </row>
    <row r="5448" spans="1:4" x14ac:dyDescent="0.2">
      <c r="A5448" s="86">
        <v>5501938</v>
      </c>
      <c r="B5448" s="87" t="s">
        <v>5604</v>
      </c>
      <c r="C5448" s="87" t="s">
        <v>346</v>
      </c>
      <c r="D5448" s="88">
        <v>11.63</v>
      </c>
    </row>
    <row r="5449" spans="1:4" x14ac:dyDescent="0.2">
      <c r="A5449" s="86">
        <v>5502172</v>
      </c>
      <c r="B5449" s="87" t="s">
        <v>5605</v>
      </c>
      <c r="C5449" s="87" t="s">
        <v>346</v>
      </c>
      <c r="D5449" s="88">
        <v>7.67</v>
      </c>
    </row>
    <row r="5450" spans="1:4" x14ac:dyDescent="0.2">
      <c r="A5450" s="86">
        <v>5501876</v>
      </c>
      <c r="B5450" s="87" t="s">
        <v>5606</v>
      </c>
      <c r="C5450" s="87" t="s">
        <v>346</v>
      </c>
      <c r="D5450" s="88">
        <v>9.64</v>
      </c>
    </row>
    <row r="5451" spans="1:4" x14ac:dyDescent="0.2">
      <c r="A5451" s="86">
        <v>5502110</v>
      </c>
      <c r="B5451" s="87" t="s">
        <v>5607</v>
      </c>
      <c r="C5451" s="87" t="s">
        <v>346</v>
      </c>
      <c r="D5451" s="88">
        <v>6.02</v>
      </c>
    </row>
    <row r="5452" spans="1:4" x14ac:dyDescent="0.2">
      <c r="A5452" s="86">
        <v>5501902</v>
      </c>
      <c r="B5452" s="87" t="s">
        <v>5608</v>
      </c>
      <c r="C5452" s="87" t="s">
        <v>346</v>
      </c>
      <c r="D5452" s="88">
        <v>9.25</v>
      </c>
    </row>
    <row r="5453" spans="1:4" x14ac:dyDescent="0.2">
      <c r="A5453" s="86">
        <v>5502136</v>
      </c>
      <c r="B5453" s="87" t="s">
        <v>5609</v>
      </c>
      <c r="C5453" s="87" t="s">
        <v>346</v>
      </c>
      <c r="D5453" s="88">
        <v>5.64</v>
      </c>
    </row>
    <row r="5454" spans="1:4" x14ac:dyDescent="0.2">
      <c r="A5454" s="86">
        <v>5501928</v>
      </c>
      <c r="B5454" s="87" t="s">
        <v>5610</v>
      </c>
      <c r="C5454" s="87" t="s">
        <v>346</v>
      </c>
      <c r="D5454" s="88">
        <v>8.7200000000000006</v>
      </c>
    </row>
    <row r="5455" spans="1:4" x14ac:dyDescent="0.2">
      <c r="A5455" s="86">
        <v>5502162</v>
      </c>
      <c r="B5455" s="87" t="s">
        <v>5611</v>
      </c>
      <c r="C5455" s="87" t="s">
        <v>346</v>
      </c>
      <c r="D5455" s="88">
        <v>5.08</v>
      </c>
    </row>
    <row r="5456" spans="1:4" x14ac:dyDescent="0.2">
      <c r="A5456" s="86">
        <v>5501877</v>
      </c>
      <c r="B5456" s="87" t="s">
        <v>5612</v>
      </c>
      <c r="C5456" s="87" t="s">
        <v>346</v>
      </c>
      <c r="D5456" s="88">
        <v>10.38</v>
      </c>
    </row>
    <row r="5457" spans="1:4" x14ac:dyDescent="0.2">
      <c r="A5457" s="86">
        <v>5502111</v>
      </c>
      <c r="B5457" s="87" t="s">
        <v>5613</v>
      </c>
      <c r="C5457" s="87" t="s">
        <v>346</v>
      </c>
      <c r="D5457" s="88">
        <v>6.37</v>
      </c>
    </row>
    <row r="5458" spans="1:4" x14ac:dyDescent="0.2">
      <c r="A5458" s="86">
        <v>5501903</v>
      </c>
      <c r="B5458" s="87" t="s">
        <v>5614</v>
      </c>
      <c r="C5458" s="87" t="s">
        <v>346</v>
      </c>
      <c r="D5458" s="88">
        <v>9.48</v>
      </c>
    </row>
    <row r="5459" spans="1:4" x14ac:dyDescent="0.2">
      <c r="A5459" s="86">
        <v>5502137</v>
      </c>
      <c r="B5459" s="87" t="s">
        <v>5615</v>
      </c>
      <c r="C5459" s="87" t="s">
        <v>346</v>
      </c>
      <c r="D5459" s="88">
        <v>5.85</v>
      </c>
    </row>
    <row r="5460" spans="1:4" x14ac:dyDescent="0.2">
      <c r="A5460" s="86">
        <v>5501929</v>
      </c>
      <c r="B5460" s="87" t="s">
        <v>5616</v>
      </c>
      <c r="C5460" s="87" t="s">
        <v>346</v>
      </c>
      <c r="D5460" s="88">
        <v>9.32</v>
      </c>
    </row>
    <row r="5461" spans="1:4" x14ac:dyDescent="0.2">
      <c r="A5461" s="86">
        <v>5502163</v>
      </c>
      <c r="B5461" s="87" t="s">
        <v>5617</v>
      </c>
      <c r="C5461" s="87" t="s">
        <v>346</v>
      </c>
      <c r="D5461" s="88">
        <v>5.68</v>
      </c>
    </row>
    <row r="5462" spans="1:4" x14ac:dyDescent="0.2">
      <c r="A5462" s="86">
        <v>5501875</v>
      </c>
      <c r="B5462" s="87" t="s">
        <v>5618</v>
      </c>
      <c r="C5462" s="87" t="s">
        <v>346</v>
      </c>
      <c r="D5462" s="88">
        <v>9.25</v>
      </c>
    </row>
    <row r="5463" spans="1:4" x14ac:dyDescent="0.2">
      <c r="A5463" s="86">
        <v>5502109</v>
      </c>
      <c r="B5463" s="87" t="s">
        <v>5619</v>
      </c>
      <c r="C5463" s="87" t="s">
        <v>346</v>
      </c>
      <c r="D5463" s="88">
        <v>5.64</v>
      </c>
    </row>
    <row r="5464" spans="1:4" x14ac:dyDescent="0.2">
      <c r="A5464" s="86">
        <v>5501901</v>
      </c>
      <c r="B5464" s="87" t="s">
        <v>5620</v>
      </c>
      <c r="C5464" s="87" t="s">
        <v>346</v>
      </c>
      <c r="D5464" s="88">
        <v>8.6</v>
      </c>
    </row>
    <row r="5465" spans="1:4" x14ac:dyDescent="0.2">
      <c r="A5465" s="86">
        <v>5502135</v>
      </c>
      <c r="B5465" s="87" t="s">
        <v>5621</v>
      </c>
      <c r="C5465" s="87" t="s">
        <v>346</v>
      </c>
      <c r="D5465" s="88">
        <v>4.95</v>
      </c>
    </row>
    <row r="5466" spans="1:4" x14ac:dyDescent="0.2">
      <c r="A5466" s="86">
        <v>5501927</v>
      </c>
      <c r="B5466" s="87" t="s">
        <v>5622</v>
      </c>
      <c r="C5466" s="87" t="s">
        <v>346</v>
      </c>
      <c r="D5466" s="88">
        <v>8.5299999999999994</v>
      </c>
    </row>
    <row r="5467" spans="1:4" x14ac:dyDescent="0.2">
      <c r="A5467" s="86">
        <v>5502161</v>
      </c>
      <c r="B5467" s="87" t="s">
        <v>5623</v>
      </c>
      <c r="C5467" s="87" t="s">
        <v>346</v>
      </c>
      <c r="D5467" s="88">
        <v>4.88</v>
      </c>
    </row>
    <row r="5468" spans="1:4" x14ac:dyDescent="0.2">
      <c r="A5468" s="86">
        <v>5501878</v>
      </c>
      <c r="B5468" s="87" t="s">
        <v>5624</v>
      </c>
      <c r="C5468" s="87" t="s">
        <v>346</v>
      </c>
      <c r="D5468" s="88">
        <v>10.66</v>
      </c>
    </row>
    <row r="5469" spans="1:4" x14ac:dyDescent="0.2">
      <c r="A5469" s="86">
        <v>5502112</v>
      </c>
      <c r="B5469" s="87" t="s">
        <v>5625</v>
      </c>
      <c r="C5469" s="87" t="s">
        <v>346</v>
      </c>
      <c r="D5469" s="88">
        <v>7.07</v>
      </c>
    </row>
    <row r="5470" spans="1:4" x14ac:dyDescent="0.2">
      <c r="A5470" s="86">
        <v>5501904</v>
      </c>
      <c r="B5470" s="87" t="s">
        <v>5626</v>
      </c>
      <c r="C5470" s="87" t="s">
        <v>346</v>
      </c>
      <c r="D5470" s="88">
        <v>9.64</v>
      </c>
    </row>
    <row r="5471" spans="1:4" x14ac:dyDescent="0.2">
      <c r="A5471" s="86">
        <v>5502138</v>
      </c>
      <c r="B5471" s="87" t="s">
        <v>5627</v>
      </c>
      <c r="C5471" s="87" t="s">
        <v>346</v>
      </c>
      <c r="D5471" s="88">
        <v>6.06</v>
      </c>
    </row>
    <row r="5472" spans="1:4" x14ac:dyDescent="0.2">
      <c r="A5472" s="86">
        <v>5501930</v>
      </c>
      <c r="B5472" s="87" t="s">
        <v>5628</v>
      </c>
      <c r="C5472" s="87" t="s">
        <v>346</v>
      </c>
      <c r="D5472" s="88">
        <v>9.4499999999999993</v>
      </c>
    </row>
    <row r="5473" spans="1:4" x14ac:dyDescent="0.2">
      <c r="A5473" s="86">
        <v>5502164</v>
      </c>
      <c r="B5473" s="87" t="s">
        <v>5629</v>
      </c>
      <c r="C5473" s="87" t="s">
        <v>346</v>
      </c>
      <c r="D5473" s="88">
        <v>5.85</v>
      </c>
    </row>
    <row r="5474" spans="1:4" x14ac:dyDescent="0.2">
      <c r="A5474" s="86">
        <v>5501879</v>
      </c>
      <c r="B5474" s="87" t="s">
        <v>5630</v>
      </c>
      <c r="C5474" s="87" t="s">
        <v>346</v>
      </c>
      <c r="D5474" s="88">
        <v>10.94</v>
      </c>
    </row>
    <row r="5475" spans="1:4" x14ac:dyDescent="0.2">
      <c r="A5475" s="86">
        <v>5502113</v>
      </c>
      <c r="B5475" s="87" t="s">
        <v>5631</v>
      </c>
      <c r="C5475" s="87" t="s">
        <v>346</v>
      </c>
      <c r="D5475" s="88">
        <v>7.32</v>
      </c>
    </row>
    <row r="5476" spans="1:4" x14ac:dyDescent="0.2">
      <c r="A5476" s="86">
        <v>5501905</v>
      </c>
      <c r="B5476" s="87" t="s">
        <v>5632</v>
      </c>
      <c r="C5476" s="87" t="s">
        <v>346</v>
      </c>
      <c r="D5476" s="88">
        <v>9.84</v>
      </c>
    </row>
    <row r="5477" spans="1:4" x14ac:dyDescent="0.2">
      <c r="A5477" s="86">
        <v>5502139</v>
      </c>
      <c r="B5477" s="87" t="s">
        <v>5633</v>
      </c>
      <c r="C5477" s="87" t="s">
        <v>346</v>
      </c>
      <c r="D5477" s="88">
        <v>6.23</v>
      </c>
    </row>
    <row r="5478" spans="1:4" x14ac:dyDescent="0.2">
      <c r="A5478" s="86">
        <v>5501931</v>
      </c>
      <c r="B5478" s="87" t="s">
        <v>5634</v>
      </c>
      <c r="C5478" s="87" t="s">
        <v>346</v>
      </c>
      <c r="D5478" s="88">
        <v>9.61</v>
      </c>
    </row>
    <row r="5479" spans="1:4" x14ac:dyDescent="0.2">
      <c r="A5479" s="86">
        <v>5502165</v>
      </c>
      <c r="B5479" s="87" t="s">
        <v>5635</v>
      </c>
      <c r="C5479" s="87" t="s">
        <v>346</v>
      </c>
      <c r="D5479" s="88">
        <v>5.99</v>
      </c>
    </row>
    <row r="5480" spans="1:4" x14ac:dyDescent="0.2">
      <c r="A5480" s="86">
        <v>5502825</v>
      </c>
      <c r="B5480" s="87" t="s">
        <v>5636</v>
      </c>
      <c r="C5480" s="87" t="s">
        <v>346</v>
      </c>
      <c r="D5480" s="88">
        <v>15.26</v>
      </c>
    </row>
    <row r="5481" spans="1:4" x14ac:dyDescent="0.2">
      <c r="A5481" s="86">
        <v>5502834</v>
      </c>
      <c r="B5481" s="87" t="s">
        <v>5637</v>
      </c>
      <c r="C5481" s="87" t="s">
        <v>346</v>
      </c>
      <c r="D5481" s="88">
        <v>11.33</v>
      </c>
    </row>
    <row r="5482" spans="1:4" x14ac:dyDescent="0.2">
      <c r="A5482" s="86">
        <v>5502826</v>
      </c>
      <c r="B5482" s="87" t="s">
        <v>5638</v>
      </c>
      <c r="C5482" s="87" t="s">
        <v>346</v>
      </c>
      <c r="D5482" s="88">
        <v>12.36</v>
      </c>
    </row>
    <row r="5483" spans="1:4" x14ac:dyDescent="0.2">
      <c r="A5483" s="86">
        <v>5502835</v>
      </c>
      <c r="B5483" s="87" t="s">
        <v>5639</v>
      </c>
      <c r="C5483" s="87" t="s">
        <v>346</v>
      </c>
      <c r="D5483" s="88">
        <v>8.83</v>
      </c>
    </row>
    <row r="5484" spans="1:4" x14ac:dyDescent="0.2">
      <c r="A5484" s="86">
        <v>5502827</v>
      </c>
      <c r="B5484" s="87" t="s">
        <v>5640</v>
      </c>
      <c r="C5484" s="87" t="s">
        <v>346</v>
      </c>
      <c r="D5484" s="88">
        <v>11.82</v>
      </c>
    </row>
    <row r="5485" spans="1:4" x14ac:dyDescent="0.2">
      <c r="A5485" s="86">
        <v>5502836</v>
      </c>
      <c r="B5485" s="87" t="s">
        <v>5641</v>
      </c>
      <c r="C5485" s="87" t="s">
        <v>346</v>
      </c>
      <c r="D5485" s="88">
        <v>8.26</v>
      </c>
    </row>
    <row r="5486" spans="1:4" x14ac:dyDescent="0.2">
      <c r="A5486" s="86">
        <v>5502356</v>
      </c>
      <c r="B5486" s="87" t="s">
        <v>5642</v>
      </c>
      <c r="C5486" s="87" t="s">
        <v>346</v>
      </c>
      <c r="D5486" s="88">
        <v>17.64</v>
      </c>
    </row>
    <row r="5487" spans="1:4" x14ac:dyDescent="0.2">
      <c r="A5487" s="86">
        <v>5502590</v>
      </c>
      <c r="B5487" s="87" t="s">
        <v>5643</v>
      </c>
      <c r="C5487" s="87" t="s">
        <v>346</v>
      </c>
      <c r="D5487" s="88">
        <v>10.18</v>
      </c>
    </row>
    <row r="5488" spans="1:4" x14ac:dyDescent="0.2">
      <c r="A5488" s="86">
        <v>5502382</v>
      </c>
      <c r="B5488" s="87" t="s">
        <v>5644</v>
      </c>
      <c r="C5488" s="87" t="s">
        <v>346</v>
      </c>
      <c r="D5488" s="88">
        <v>16.260000000000002</v>
      </c>
    </row>
    <row r="5489" spans="1:4" x14ac:dyDescent="0.2">
      <c r="A5489" s="86">
        <v>5502616</v>
      </c>
      <c r="B5489" s="87" t="s">
        <v>5645</v>
      </c>
      <c r="C5489" s="87" t="s">
        <v>346</v>
      </c>
      <c r="D5489" s="88">
        <v>8.65</v>
      </c>
    </row>
    <row r="5490" spans="1:4" x14ac:dyDescent="0.2">
      <c r="A5490" s="86">
        <v>5502408</v>
      </c>
      <c r="B5490" s="87" t="s">
        <v>5646</v>
      </c>
      <c r="C5490" s="87" t="s">
        <v>346</v>
      </c>
      <c r="D5490" s="88">
        <v>16</v>
      </c>
    </row>
    <row r="5491" spans="1:4" x14ac:dyDescent="0.2">
      <c r="A5491" s="86">
        <v>5502642</v>
      </c>
      <c r="B5491" s="87" t="s">
        <v>5647</v>
      </c>
      <c r="C5491" s="87" t="s">
        <v>346</v>
      </c>
      <c r="D5491" s="88">
        <v>8.34</v>
      </c>
    </row>
    <row r="5492" spans="1:4" x14ac:dyDescent="0.2">
      <c r="A5492" s="86">
        <v>5502357</v>
      </c>
      <c r="B5492" s="87" t="s">
        <v>5648</v>
      </c>
      <c r="C5492" s="87" t="s">
        <v>346</v>
      </c>
      <c r="D5492" s="88">
        <v>17.91</v>
      </c>
    </row>
    <row r="5493" spans="1:4" x14ac:dyDescent="0.2">
      <c r="A5493" s="86">
        <v>5502591</v>
      </c>
      <c r="B5493" s="87" t="s">
        <v>5649</v>
      </c>
      <c r="C5493" s="87" t="s">
        <v>346</v>
      </c>
      <c r="D5493" s="88">
        <v>10.47</v>
      </c>
    </row>
    <row r="5494" spans="1:4" x14ac:dyDescent="0.2">
      <c r="A5494" s="86">
        <v>5502383</v>
      </c>
      <c r="B5494" s="87" t="s">
        <v>5650</v>
      </c>
      <c r="C5494" s="87" t="s">
        <v>346</v>
      </c>
      <c r="D5494" s="88">
        <v>16.43</v>
      </c>
    </row>
    <row r="5495" spans="1:4" x14ac:dyDescent="0.2">
      <c r="A5495" s="86">
        <v>5502617</v>
      </c>
      <c r="B5495" s="87" t="s">
        <v>5651</v>
      </c>
      <c r="C5495" s="87" t="s">
        <v>346</v>
      </c>
      <c r="D5495" s="88">
        <v>8.7799999999999994</v>
      </c>
    </row>
    <row r="5496" spans="1:4" x14ac:dyDescent="0.2">
      <c r="A5496" s="86">
        <v>5502409</v>
      </c>
      <c r="B5496" s="87" t="s">
        <v>5652</v>
      </c>
      <c r="C5496" s="87" t="s">
        <v>346</v>
      </c>
      <c r="D5496" s="88">
        <v>16.13</v>
      </c>
    </row>
    <row r="5497" spans="1:4" x14ac:dyDescent="0.2">
      <c r="A5497" s="86">
        <v>5502643</v>
      </c>
      <c r="B5497" s="87" t="s">
        <v>5653</v>
      </c>
      <c r="C5497" s="87" t="s">
        <v>346</v>
      </c>
      <c r="D5497" s="88">
        <v>8.51</v>
      </c>
    </row>
    <row r="5498" spans="1:4" x14ac:dyDescent="0.2">
      <c r="A5498" s="86">
        <v>5502358</v>
      </c>
      <c r="B5498" s="87" t="s">
        <v>5654</v>
      </c>
      <c r="C5498" s="87" t="s">
        <v>346</v>
      </c>
      <c r="D5498" s="88">
        <v>18.18</v>
      </c>
    </row>
    <row r="5499" spans="1:4" x14ac:dyDescent="0.2">
      <c r="A5499" s="86">
        <v>5502592</v>
      </c>
      <c r="B5499" s="87" t="s">
        <v>5655</v>
      </c>
      <c r="C5499" s="87" t="s">
        <v>346</v>
      </c>
      <c r="D5499" s="88">
        <v>10.71</v>
      </c>
    </row>
    <row r="5500" spans="1:4" x14ac:dyDescent="0.2">
      <c r="A5500" s="86">
        <v>5502384</v>
      </c>
      <c r="B5500" s="87" t="s">
        <v>5656</v>
      </c>
      <c r="C5500" s="87" t="s">
        <v>346</v>
      </c>
      <c r="D5500" s="88">
        <v>16.61</v>
      </c>
    </row>
    <row r="5501" spans="1:4" x14ac:dyDescent="0.2">
      <c r="A5501" s="86">
        <v>5502618</v>
      </c>
      <c r="B5501" s="87" t="s">
        <v>5657</v>
      </c>
      <c r="C5501" s="87" t="s">
        <v>346</v>
      </c>
      <c r="D5501" s="88">
        <v>9.7100000000000009</v>
      </c>
    </row>
    <row r="5502" spans="1:4" x14ac:dyDescent="0.2">
      <c r="A5502" s="86">
        <v>5502410</v>
      </c>
      <c r="B5502" s="87" t="s">
        <v>5658</v>
      </c>
      <c r="C5502" s="87" t="s">
        <v>346</v>
      </c>
      <c r="D5502" s="88">
        <v>16.260000000000002</v>
      </c>
    </row>
    <row r="5503" spans="1:4" x14ac:dyDescent="0.2">
      <c r="A5503" s="86">
        <v>5502644</v>
      </c>
      <c r="B5503" s="87" t="s">
        <v>5659</v>
      </c>
      <c r="C5503" s="87" t="s">
        <v>346</v>
      </c>
      <c r="D5503" s="88">
        <v>8.65</v>
      </c>
    </row>
    <row r="5504" spans="1:4" x14ac:dyDescent="0.2">
      <c r="A5504" s="86">
        <v>5502359</v>
      </c>
      <c r="B5504" s="87" t="s">
        <v>5660</v>
      </c>
      <c r="C5504" s="87" t="s">
        <v>346</v>
      </c>
      <c r="D5504" s="88">
        <v>18.45</v>
      </c>
    </row>
    <row r="5505" spans="1:4" x14ac:dyDescent="0.2">
      <c r="A5505" s="86">
        <v>5502593</v>
      </c>
      <c r="B5505" s="87" t="s">
        <v>5661</v>
      </c>
      <c r="C5505" s="87" t="s">
        <v>346</v>
      </c>
      <c r="D5505" s="88">
        <v>11</v>
      </c>
    </row>
    <row r="5506" spans="1:4" x14ac:dyDescent="0.2">
      <c r="A5506" s="86">
        <v>5502385</v>
      </c>
      <c r="B5506" s="87" t="s">
        <v>5662</v>
      </c>
      <c r="C5506" s="87" t="s">
        <v>346</v>
      </c>
      <c r="D5506" s="88">
        <v>16.78</v>
      </c>
    </row>
    <row r="5507" spans="1:4" x14ac:dyDescent="0.2">
      <c r="A5507" s="86">
        <v>5502619</v>
      </c>
      <c r="B5507" s="87" t="s">
        <v>5663</v>
      </c>
      <c r="C5507" s="87" t="s">
        <v>346</v>
      </c>
      <c r="D5507" s="88">
        <v>9.8800000000000008</v>
      </c>
    </row>
    <row r="5508" spans="1:4" x14ac:dyDescent="0.2">
      <c r="A5508" s="86">
        <v>5502411</v>
      </c>
      <c r="B5508" s="87" t="s">
        <v>5664</v>
      </c>
      <c r="C5508" s="87" t="s">
        <v>346</v>
      </c>
      <c r="D5508" s="88">
        <v>16.39</v>
      </c>
    </row>
    <row r="5509" spans="1:4" x14ac:dyDescent="0.2">
      <c r="A5509" s="86">
        <v>5502645</v>
      </c>
      <c r="B5509" s="87" t="s">
        <v>5665</v>
      </c>
      <c r="C5509" s="87" t="s">
        <v>346</v>
      </c>
      <c r="D5509" s="88">
        <v>8.7799999999999994</v>
      </c>
    </row>
    <row r="5510" spans="1:4" x14ac:dyDescent="0.2">
      <c r="A5510" s="86">
        <v>5502360</v>
      </c>
      <c r="B5510" s="87" t="s">
        <v>5666</v>
      </c>
      <c r="C5510" s="87" t="s">
        <v>346</v>
      </c>
      <c r="D5510" s="88">
        <v>19.23</v>
      </c>
    </row>
    <row r="5511" spans="1:4" x14ac:dyDescent="0.2">
      <c r="A5511" s="86">
        <v>5502594</v>
      </c>
      <c r="B5511" s="87" t="s">
        <v>5667</v>
      </c>
      <c r="C5511" s="87" t="s">
        <v>346</v>
      </c>
      <c r="D5511" s="88">
        <v>12.01</v>
      </c>
    </row>
    <row r="5512" spans="1:4" x14ac:dyDescent="0.2">
      <c r="A5512" s="86">
        <v>5502386</v>
      </c>
      <c r="B5512" s="87" t="s">
        <v>5668</v>
      </c>
      <c r="C5512" s="87" t="s">
        <v>346</v>
      </c>
      <c r="D5512" s="88">
        <v>17.47</v>
      </c>
    </row>
    <row r="5513" spans="1:4" x14ac:dyDescent="0.2">
      <c r="A5513" s="86">
        <v>5502620</v>
      </c>
      <c r="B5513" s="87" t="s">
        <v>5669</v>
      </c>
      <c r="C5513" s="87" t="s">
        <v>346</v>
      </c>
      <c r="D5513" s="88">
        <v>10</v>
      </c>
    </row>
    <row r="5514" spans="1:4" x14ac:dyDescent="0.2">
      <c r="A5514" s="86">
        <v>5502412</v>
      </c>
      <c r="B5514" s="87" t="s">
        <v>5670</v>
      </c>
      <c r="C5514" s="87" t="s">
        <v>346</v>
      </c>
      <c r="D5514" s="88">
        <v>16.52</v>
      </c>
    </row>
    <row r="5515" spans="1:4" x14ac:dyDescent="0.2">
      <c r="A5515" s="86">
        <v>5502646</v>
      </c>
      <c r="B5515" s="87" t="s">
        <v>5671</v>
      </c>
      <c r="C5515" s="87" t="s">
        <v>346</v>
      </c>
      <c r="D5515" s="88">
        <v>9.65</v>
      </c>
    </row>
    <row r="5516" spans="1:4" x14ac:dyDescent="0.2">
      <c r="A5516" s="86">
        <v>5502361</v>
      </c>
      <c r="B5516" s="87" t="s">
        <v>5672</v>
      </c>
      <c r="C5516" s="87" t="s">
        <v>346</v>
      </c>
      <c r="D5516" s="88">
        <v>19.690000000000001</v>
      </c>
    </row>
    <row r="5517" spans="1:4" x14ac:dyDescent="0.2">
      <c r="A5517" s="86">
        <v>5502595</v>
      </c>
      <c r="B5517" s="87" t="s">
        <v>5673</v>
      </c>
      <c r="C5517" s="87" t="s">
        <v>346</v>
      </c>
      <c r="D5517" s="88">
        <v>12.45</v>
      </c>
    </row>
    <row r="5518" spans="1:4" x14ac:dyDescent="0.2">
      <c r="A5518" s="86">
        <v>5502387</v>
      </c>
      <c r="B5518" s="87" t="s">
        <v>5674</v>
      </c>
      <c r="C5518" s="87" t="s">
        <v>346</v>
      </c>
      <c r="D5518" s="88">
        <v>17.8</v>
      </c>
    </row>
    <row r="5519" spans="1:4" x14ac:dyDescent="0.2">
      <c r="A5519" s="86">
        <v>5502621</v>
      </c>
      <c r="B5519" s="87" t="s">
        <v>5675</v>
      </c>
      <c r="C5519" s="87" t="s">
        <v>346</v>
      </c>
      <c r="D5519" s="88">
        <v>10.36</v>
      </c>
    </row>
    <row r="5520" spans="1:4" x14ac:dyDescent="0.2">
      <c r="A5520" s="86">
        <v>5502413</v>
      </c>
      <c r="B5520" s="87" t="s">
        <v>5676</v>
      </c>
      <c r="C5520" s="87" t="s">
        <v>346</v>
      </c>
      <c r="D5520" s="88">
        <v>16.78</v>
      </c>
    </row>
    <row r="5521" spans="1:4" x14ac:dyDescent="0.2">
      <c r="A5521" s="86">
        <v>5502647</v>
      </c>
      <c r="B5521" s="87" t="s">
        <v>5677</v>
      </c>
      <c r="C5521" s="87" t="s">
        <v>346</v>
      </c>
      <c r="D5521" s="88">
        <v>9.8800000000000008</v>
      </c>
    </row>
    <row r="5522" spans="1:4" x14ac:dyDescent="0.2">
      <c r="A5522" s="86">
        <v>5502362</v>
      </c>
      <c r="B5522" s="87" t="s">
        <v>5678</v>
      </c>
      <c r="C5522" s="87" t="s">
        <v>346</v>
      </c>
      <c r="D5522" s="88">
        <v>21.02</v>
      </c>
    </row>
    <row r="5523" spans="1:4" x14ac:dyDescent="0.2">
      <c r="A5523" s="86">
        <v>5502596</v>
      </c>
      <c r="B5523" s="87" t="s">
        <v>5679</v>
      </c>
      <c r="C5523" s="87" t="s">
        <v>346</v>
      </c>
      <c r="D5523" s="88">
        <v>13.18</v>
      </c>
    </row>
    <row r="5524" spans="1:4" x14ac:dyDescent="0.2">
      <c r="A5524" s="86">
        <v>5502388</v>
      </c>
      <c r="B5524" s="87" t="s">
        <v>5680</v>
      </c>
      <c r="C5524" s="87" t="s">
        <v>346</v>
      </c>
      <c r="D5524" s="88">
        <v>18.239999999999998</v>
      </c>
    </row>
    <row r="5525" spans="1:4" x14ac:dyDescent="0.2">
      <c r="A5525" s="86">
        <v>5502622</v>
      </c>
      <c r="B5525" s="87" t="s">
        <v>5681</v>
      </c>
      <c r="C5525" s="87" t="s">
        <v>346</v>
      </c>
      <c r="D5525" s="88">
        <v>10.83</v>
      </c>
    </row>
    <row r="5526" spans="1:4" x14ac:dyDescent="0.2">
      <c r="A5526" s="86">
        <v>5502414</v>
      </c>
      <c r="B5526" s="87" t="s">
        <v>5682</v>
      </c>
      <c r="C5526" s="87" t="s">
        <v>346</v>
      </c>
      <c r="D5526" s="88">
        <v>17.739999999999998</v>
      </c>
    </row>
    <row r="5527" spans="1:4" x14ac:dyDescent="0.2">
      <c r="A5527" s="86">
        <v>5502648</v>
      </c>
      <c r="B5527" s="87" t="s">
        <v>5683</v>
      </c>
      <c r="C5527" s="87" t="s">
        <v>346</v>
      </c>
      <c r="D5527" s="88">
        <v>10.3</v>
      </c>
    </row>
    <row r="5528" spans="1:4" x14ac:dyDescent="0.2">
      <c r="A5528" s="86">
        <v>5502352</v>
      </c>
      <c r="B5528" s="87" t="s">
        <v>5684</v>
      </c>
      <c r="C5528" s="87" t="s">
        <v>346</v>
      </c>
      <c r="D5528" s="88">
        <v>15.86</v>
      </c>
    </row>
    <row r="5529" spans="1:4" x14ac:dyDescent="0.2">
      <c r="A5529" s="86">
        <v>5502586</v>
      </c>
      <c r="B5529" s="87" t="s">
        <v>5685</v>
      </c>
      <c r="C5529" s="87" t="s">
        <v>346</v>
      </c>
      <c r="D5529" s="88">
        <v>8.25</v>
      </c>
    </row>
    <row r="5530" spans="1:4" x14ac:dyDescent="0.2">
      <c r="A5530" s="86">
        <v>5502378</v>
      </c>
      <c r="B5530" s="87" t="s">
        <v>5686</v>
      </c>
      <c r="C5530" s="87" t="s">
        <v>346</v>
      </c>
      <c r="D5530" s="88">
        <v>14.9</v>
      </c>
    </row>
    <row r="5531" spans="1:4" x14ac:dyDescent="0.2">
      <c r="A5531" s="86">
        <v>5502612</v>
      </c>
      <c r="B5531" s="87" t="s">
        <v>5687</v>
      </c>
      <c r="C5531" s="87" t="s">
        <v>346</v>
      </c>
      <c r="D5531" s="88">
        <v>7.81</v>
      </c>
    </row>
    <row r="5532" spans="1:4" x14ac:dyDescent="0.2">
      <c r="A5532" s="86">
        <v>5502404</v>
      </c>
      <c r="B5532" s="87" t="s">
        <v>5688</v>
      </c>
      <c r="C5532" s="87" t="s">
        <v>346</v>
      </c>
      <c r="D5532" s="88">
        <v>14.77</v>
      </c>
    </row>
    <row r="5533" spans="1:4" x14ac:dyDescent="0.2">
      <c r="A5533" s="86">
        <v>5502638</v>
      </c>
      <c r="B5533" s="87" t="s">
        <v>5689</v>
      </c>
      <c r="C5533" s="87" t="s">
        <v>346</v>
      </c>
      <c r="D5533" s="88">
        <v>7.68</v>
      </c>
    </row>
    <row r="5534" spans="1:4" x14ac:dyDescent="0.2">
      <c r="A5534" s="86">
        <v>5502353</v>
      </c>
      <c r="B5534" s="87" t="s">
        <v>5690</v>
      </c>
      <c r="C5534" s="87" t="s">
        <v>346</v>
      </c>
      <c r="D5534" s="88">
        <v>16.21</v>
      </c>
    </row>
    <row r="5535" spans="1:4" x14ac:dyDescent="0.2">
      <c r="A5535" s="86">
        <v>5502587</v>
      </c>
      <c r="B5535" s="87" t="s">
        <v>5691</v>
      </c>
      <c r="C5535" s="87" t="s">
        <v>346</v>
      </c>
      <c r="D5535" s="88">
        <v>8.6</v>
      </c>
    </row>
    <row r="5536" spans="1:4" x14ac:dyDescent="0.2">
      <c r="A5536" s="86">
        <v>5502379</v>
      </c>
      <c r="B5536" s="87" t="s">
        <v>5692</v>
      </c>
      <c r="C5536" s="87" t="s">
        <v>346</v>
      </c>
      <c r="D5536" s="88">
        <v>15.16</v>
      </c>
    </row>
    <row r="5537" spans="1:4" x14ac:dyDescent="0.2">
      <c r="A5537" s="86">
        <v>5502613</v>
      </c>
      <c r="B5537" s="87" t="s">
        <v>5693</v>
      </c>
      <c r="C5537" s="87" t="s">
        <v>346</v>
      </c>
      <c r="D5537" s="88">
        <v>8.07</v>
      </c>
    </row>
    <row r="5538" spans="1:4" x14ac:dyDescent="0.2">
      <c r="A5538" s="86">
        <v>5502405</v>
      </c>
      <c r="B5538" s="87" t="s">
        <v>5694</v>
      </c>
      <c r="C5538" s="87" t="s">
        <v>346</v>
      </c>
      <c r="D5538" s="88">
        <v>14.97</v>
      </c>
    </row>
    <row r="5539" spans="1:4" x14ac:dyDescent="0.2">
      <c r="A5539" s="86">
        <v>5502639</v>
      </c>
      <c r="B5539" s="87" t="s">
        <v>5695</v>
      </c>
      <c r="C5539" s="87" t="s">
        <v>346</v>
      </c>
      <c r="D5539" s="88">
        <v>7.9</v>
      </c>
    </row>
    <row r="5540" spans="1:4" x14ac:dyDescent="0.2">
      <c r="A5540" s="86">
        <v>5502351</v>
      </c>
      <c r="B5540" s="87" t="s">
        <v>5696</v>
      </c>
      <c r="C5540" s="87" t="s">
        <v>346</v>
      </c>
      <c r="D5540" s="88">
        <v>14.9</v>
      </c>
    </row>
    <row r="5541" spans="1:4" x14ac:dyDescent="0.2">
      <c r="A5541" s="86">
        <v>5502585</v>
      </c>
      <c r="B5541" s="87" t="s">
        <v>5697</v>
      </c>
      <c r="C5541" s="87" t="s">
        <v>346</v>
      </c>
      <c r="D5541" s="88">
        <v>7.81</v>
      </c>
    </row>
    <row r="5542" spans="1:4" x14ac:dyDescent="0.2">
      <c r="A5542" s="86">
        <v>5502377</v>
      </c>
      <c r="B5542" s="87" t="s">
        <v>5698</v>
      </c>
      <c r="C5542" s="87" t="s">
        <v>346</v>
      </c>
      <c r="D5542" s="88">
        <v>14.64</v>
      </c>
    </row>
    <row r="5543" spans="1:4" x14ac:dyDescent="0.2">
      <c r="A5543" s="86">
        <v>5502611</v>
      </c>
      <c r="B5543" s="87" t="s">
        <v>5699</v>
      </c>
      <c r="C5543" s="87" t="s">
        <v>346</v>
      </c>
      <c r="D5543" s="88">
        <v>7.54</v>
      </c>
    </row>
    <row r="5544" spans="1:4" x14ac:dyDescent="0.2">
      <c r="A5544" s="86">
        <v>5502403</v>
      </c>
      <c r="B5544" s="87" t="s">
        <v>5700</v>
      </c>
      <c r="C5544" s="87" t="s">
        <v>346</v>
      </c>
      <c r="D5544" s="88">
        <v>14.54</v>
      </c>
    </row>
    <row r="5545" spans="1:4" x14ac:dyDescent="0.2">
      <c r="A5545" s="86">
        <v>5502637</v>
      </c>
      <c r="B5545" s="87" t="s">
        <v>5701</v>
      </c>
      <c r="C5545" s="87" t="s">
        <v>346</v>
      </c>
      <c r="D5545" s="88">
        <v>7.45</v>
      </c>
    </row>
    <row r="5546" spans="1:4" x14ac:dyDescent="0.2">
      <c r="A5546" s="86">
        <v>5502187</v>
      </c>
      <c r="B5546" s="87" t="s">
        <v>5702</v>
      </c>
      <c r="C5546" s="87" t="s">
        <v>346</v>
      </c>
      <c r="D5546" s="88">
        <v>7.07</v>
      </c>
    </row>
    <row r="5547" spans="1:4" x14ac:dyDescent="0.2">
      <c r="A5547" s="86">
        <v>5502354</v>
      </c>
      <c r="B5547" s="87" t="s">
        <v>5703</v>
      </c>
      <c r="C5547" s="87" t="s">
        <v>346</v>
      </c>
      <c r="D5547" s="88">
        <v>16.559999999999999</v>
      </c>
    </row>
    <row r="5548" spans="1:4" x14ac:dyDescent="0.2">
      <c r="A5548" s="86">
        <v>5502588</v>
      </c>
      <c r="B5548" s="87" t="s">
        <v>5704</v>
      </c>
      <c r="C5548" s="87" t="s">
        <v>346</v>
      </c>
      <c r="D5548" s="88">
        <v>9.65</v>
      </c>
    </row>
    <row r="5549" spans="1:4" x14ac:dyDescent="0.2">
      <c r="A5549" s="86">
        <v>5502380</v>
      </c>
      <c r="B5549" s="87" t="s">
        <v>5705</v>
      </c>
      <c r="C5549" s="87" t="s">
        <v>346</v>
      </c>
      <c r="D5549" s="88">
        <v>15.91</v>
      </c>
    </row>
    <row r="5550" spans="1:4" x14ac:dyDescent="0.2">
      <c r="A5550" s="86">
        <v>5502614</v>
      </c>
      <c r="B5550" s="87" t="s">
        <v>5706</v>
      </c>
      <c r="C5550" s="87" t="s">
        <v>346</v>
      </c>
      <c r="D5550" s="88">
        <v>8.25</v>
      </c>
    </row>
    <row r="5551" spans="1:4" x14ac:dyDescent="0.2">
      <c r="A5551" s="86">
        <v>5502406</v>
      </c>
      <c r="B5551" s="87" t="s">
        <v>5707</v>
      </c>
      <c r="C5551" s="87" t="s">
        <v>346</v>
      </c>
      <c r="D5551" s="88">
        <v>15.13</v>
      </c>
    </row>
    <row r="5552" spans="1:4" x14ac:dyDescent="0.2">
      <c r="A5552" s="86">
        <v>5502640</v>
      </c>
      <c r="B5552" s="87" t="s">
        <v>5708</v>
      </c>
      <c r="C5552" s="87" t="s">
        <v>346</v>
      </c>
      <c r="D5552" s="88">
        <v>8.07</v>
      </c>
    </row>
    <row r="5553" spans="1:4" x14ac:dyDescent="0.2">
      <c r="A5553" s="86">
        <v>5502355</v>
      </c>
      <c r="B5553" s="87" t="s">
        <v>5709</v>
      </c>
      <c r="C5553" s="87" t="s">
        <v>346</v>
      </c>
      <c r="D5553" s="88">
        <v>16.829999999999998</v>
      </c>
    </row>
    <row r="5554" spans="1:4" x14ac:dyDescent="0.2">
      <c r="A5554" s="86">
        <v>5502589</v>
      </c>
      <c r="B5554" s="87" t="s">
        <v>5710</v>
      </c>
      <c r="C5554" s="87" t="s">
        <v>346</v>
      </c>
      <c r="D5554" s="88">
        <v>9.94</v>
      </c>
    </row>
    <row r="5555" spans="1:4" x14ac:dyDescent="0.2">
      <c r="A5555" s="86">
        <v>5502381</v>
      </c>
      <c r="B5555" s="87" t="s">
        <v>5711</v>
      </c>
      <c r="C5555" s="87" t="s">
        <v>346</v>
      </c>
      <c r="D5555" s="88">
        <v>16.079999999999998</v>
      </c>
    </row>
    <row r="5556" spans="1:4" x14ac:dyDescent="0.2">
      <c r="A5556" s="86">
        <v>5502615</v>
      </c>
      <c r="B5556" s="87" t="s">
        <v>5712</v>
      </c>
      <c r="C5556" s="87" t="s">
        <v>346</v>
      </c>
      <c r="D5556" s="88">
        <v>8.4700000000000006</v>
      </c>
    </row>
    <row r="5557" spans="1:4" x14ac:dyDescent="0.2">
      <c r="A5557" s="86">
        <v>5502407</v>
      </c>
      <c r="B5557" s="87" t="s">
        <v>5713</v>
      </c>
      <c r="C5557" s="87" t="s">
        <v>346</v>
      </c>
      <c r="D5557" s="88">
        <v>15.82</v>
      </c>
    </row>
    <row r="5558" spans="1:4" x14ac:dyDescent="0.2">
      <c r="A5558" s="86">
        <v>5502641</v>
      </c>
      <c r="B5558" s="87" t="s">
        <v>5714</v>
      </c>
      <c r="C5558" s="87" t="s">
        <v>346</v>
      </c>
      <c r="D5558" s="88">
        <v>8.2100000000000009</v>
      </c>
    </row>
    <row r="5559" spans="1:4" x14ac:dyDescent="0.2">
      <c r="A5559" s="86">
        <v>5502880</v>
      </c>
      <c r="B5559" s="87" t="s">
        <v>5715</v>
      </c>
      <c r="C5559" s="87" t="s">
        <v>346</v>
      </c>
      <c r="D5559" s="88">
        <v>14.3</v>
      </c>
    </row>
    <row r="5560" spans="1:4" x14ac:dyDescent="0.2">
      <c r="A5560" s="86">
        <v>5502857</v>
      </c>
      <c r="B5560" s="87" t="s">
        <v>5716</v>
      </c>
      <c r="C5560" s="87" t="s">
        <v>346</v>
      </c>
      <c r="D5560" s="88">
        <v>21.41</v>
      </c>
    </row>
    <row r="5561" spans="1:4" x14ac:dyDescent="0.2">
      <c r="A5561" s="86">
        <v>5502881</v>
      </c>
      <c r="B5561" s="87" t="s">
        <v>5717</v>
      </c>
      <c r="C5561" s="87" t="s">
        <v>346</v>
      </c>
      <c r="D5561" s="88">
        <v>11.06</v>
      </c>
    </row>
    <row r="5562" spans="1:4" x14ac:dyDescent="0.2">
      <c r="A5562" s="86">
        <v>5502859</v>
      </c>
      <c r="B5562" s="87" t="s">
        <v>5718</v>
      </c>
      <c r="C5562" s="87" t="s">
        <v>346</v>
      </c>
      <c r="D5562" s="88">
        <v>17.91</v>
      </c>
    </row>
    <row r="5563" spans="1:4" x14ac:dyDescent="0.2">
      <c r="A5563" s="86">
        <v>5502882</v>
      </c>
      <c r="B5563" s="87" t="s">
        <v>5719</v>
      </c>
      <c r="C5563" s="87" t="s">
        <v>346</v>
      </c>
      <c r="D5563" s="88">
        <v>10.47</v>
      </c>
    </row>
    <row r="5564" spans="1:4" x14ac:dyDescent="0.2">
      <c r="A5564" s="86">
        <v>5502858</v>
      </c>
      <c r="B5564" s="87" t="s">
        <v>5720</v>
      </c>
      <c r="C5564" s="87" t="s">
        <v>346</v>
      </c>
      <c r="D5564" s="88">
        <v>19.03</v>
      </c>
    </row>
    <row r="5565" spans="1:4" x14ac:dyDescent="0.2">
      <c r="A5565" s="86">
        <v>5502747</v>
      </c>
      <c r="B5565" s="87" t="s">
        <v>5721</v>
      </c>
      <c r="C5565" s="87" t="s">
        <v>346</v>
      </c>
      <c r="D5565" s="88">
        <v>45.41</v>
      </c>
    </row>
    <row r="5566" spans="1:4" x14ac:dyDescent="0.2">
      <c r="A5566" s="86">
        <v>5502773</v>
      </c>
      <c r="B5566" s="87" t="s">
        <v>5722</v>
      </c>
      <c r="C5566" s="87" t="s">
        <v>346</v>
      </c>
      <c r="D5566" s="88">
        <v>43.93</v>
      </c>
    </row>
    <row r="5567" spans="1:4" x14ac:dyDescent="0.2">
      <c r="A5567" s="86">
        <v>5502799</v>
      </c>
      <c r="B5567" s="87" t="s">
        <v>5723</v>
      </c>
      <c r="C5567" s="87" t="s">
        <v>346</v>
      </c>
      <c r="D5567" s="88">
        <v>43.46</v>
      </c>
    </row>
    <row r="5568" spans="1:4" x14ac:dyDescent="0.2">
      <c r="A5568" s="86">
        <v>5502748</v>
      </c>
      <c r="B5568" s="87" t="s">
        <v>5724</v>
      </c>
      <c r="C5568" s="87" t="s">
        <v>346</v>
      </c>
      <c r="D5568" s="88">
        <v>45.87</v>
      </c>
    </row>
    <row r="5569" spans="1:4" x14ac:dyDescent="0.2">
      <c r="A5569" s="86">
        <v>5502774</v>
      </c>
      <c r="B5569" s="87" t="s">
        <v>5725</v>
      </c>
      <c r="C5569" s="87" t="s">
        <v>346</v>
      </c>
      <c r="D5569" s="88">
        <v>44.2</v>
      </c>
    </row>
    <row r="5570" spans="1:4" x14ac:dyDescent="0.2">
      <c r="A5570" s="86">
        <v>5502800</v>
      </c>
      <c r="B5570" s="87" t="s">
        <v>5726</v>
      </c>
      <c r="C5570" s="87" t="s">
        <v>346</v>
      </c>
      <c r="D5570" s="88">
        <v>43.74</v>
      </c>
    </row>
    <row r="5571" spans="1:4" x14ac:dyDescent="0.2">
      <c r="A5571" s="86">
        <v>5502749</v>
      </c>
      <c r="B5571" s="87" t="s">
        <v>5727</v>
      </c>
      <c r="C5571" s="87" t="s">
        <v>346</v>
      </c>
      <c r="D5571" s="88">
        <v>46.25</v>
      </c>
    </row>
    <row r="5572" spans="1:4" x14ac:dyDescent="0.2">
      <c r="A5572" s="86">
        <v>5502775</v>
      </c>
      <c r="B5572" s="87" t="s">
        <v>5728</v>
      </c>
      <c r="C5572" s="87" t="s">
        <v>346</v>
      </c>
      <c r="D5572" s="88">
        <v>44.48</v>
      </c>
    </row>
    <row r="5573" spans="1:4" x14ac:dyDescent="0.2">
      <c r="A5573" s="86">
        <v>5502801</v>
      </c>
      <c r="B5573" s="87" t="s">
        <v>5729</v>
      </c>
      <c r="C5573" s="87" t="s">
        <v>346</v>
      </c>
      <c r="D5573" s="88">
        <v>43.93</v>
      </c>
    </row>
    <row r="5574" spans="1:4" x14ac:dyDescent="0.2">
      <c r="A5574" s="86">
        <v>5502750</v>
      </c>
      <c r="B5574" s="87" t="s">
        <v>5730</v>
      </c>
      <c r="C5574" s="87" t="s">
        <v>346</v>
      </c>
      <c r="D5574" s="88">
        <v>48.3</v>
      </c>
    </row>
    <row r="5575" spans="1:4" x14ac:dyDescent="0.2">
      <c r="A5575" s="86">
        <v>5502776</v>
      </c>
      <c r="B5575" s="87" t="s">
        <v>5731</v>
      </c>
      <c r="C5575" s="87" t="s">
        <v>346</v>
      </c>
      <c r="D5575" s="88">
        <v>44.76</v>
      </c>
    </row>
    <row r="5576" spans="1:4" x14ac:dyDescent="0.2">
      <c r="A5576" s="86">
        <v>5502802</v>
      </c>
      <c r="B5576" s="87" t="s">
        <v>5732</v>
      </c>
      <c r="C5576" s="87" t="s">
        <v>346</v>
      </c>
      <c r="D5576" s="88">
        <v>44.2</v>
      </c>
    </row>
    <row r="5577" spans="1:4" x14ac:dyDescent="0.2">
      <c r="A5577" s="86">
        <v>5502751</v>
      </c>
      <c r="B5577" s="87" t="s">
        <v>5733</v>
      </c>
      <c r="C5577" s="87" t="s">
        <v>346</v>
      </c>
      <c r="D5577" s="88">
        <v>48.8</v>
      </c>
    </row>
    <row r="5578" spans="1:4" x14ac:dyDescent="0.2">
      <c r="A5578" s="86">
        <v>5502777</v>
      </c>
      <c r="B5578" s="87" t="s">
        <v>5734</v>
      </c>
      <c r="C5578" s="87" t="s">
        <v>346</v>
      </c>
      <c r="D5578" s="88">
        <v>45.04</v>
      </c>
    </row>
    <row r="5579" spans="1:4" x14ac:dyDescent="0.2">
      <c r="A5579" s="86">
        <v>5502803</v>
      </c>
      <c r="B5579" s="87" t="s">
        <v>5735</v>
      </c>
      <c r="C5579" s="87" t="s">
        <v>346</v>
      </c>
      <c r="D5579" s="88">
        <v>44.39</v>
      </c>
    </row>
    <row r="5580" spans="1:4" x14ac:dyDescent="0.2">
      <c r="A5580" s="86">
        <v>5502752</v>
      </c>
      <c r="B5580" s="87" t="s">
        <v>5736</v>
      </c>
      <c r="C5580" s="87" t="s">
        <v>346</v>
      </c>
      <c r="D5580" s="88">
        <v>49.54</v>
      </c>
    </row>
    <row r="5581" spans="1:4" x14ac:dyDescent="0.2">
      <c r="A5581" s="86">
        <v>5502778</v>
      </c>
      <c r="B5581" s="87" t="s">
        <v>5737</v>
      </c>
      <c r="C5581" s="87" t="s">
        <v>346</v>
      </c>
      <c r="D5581" s="88">
        <v>45.6</v>
      </c>
    </row>
    <row r="5582" spans="1:4" x14ac:dyDescent="0.2">
      <c r="A5582" s="86">
        <v>5502804</v>
      </c>
      <c r="B5582" s="87" t="s">
        <v>5738</v>
      </c>
      <c r="C5582" s="87" t="s">
        <v>346</v>
      </c>
      <c r="D5582" s="88">
        <v>44.85</v>
      </c>
    </row>
    <row r="5583" spans="1:4" x14ac:dyDescent="0.2">
      <c r="A5583" s="86">
        <v>5502753</v>
      </c>
      <c r="B5583" s="87" t="s">
        <v>5739</v>
      </c>
      <c r="C5583" s="87" t="s">
        <v>346</v>
      </c>
      <c r="D5583" s="88">
        <v>50.78</v>
      </c>
    </row>
    <row r="5584" spans="1:4" x14ac:dyDescent="0.2">
      <c r="A5584" s="86">
        <v>5502779</v>
      </c>
      <c r="B5584" s="87" t="s">
        <v>5740</v>
      </c>
      <c r="C5584" s="87" t="s">
        <v>346</v>
      </c>
      <c r="D5584" s="88">
        <v>48.06</v>
      </c>
    </row>
    <row r="5585" spans="1:4" x14ac:dyDescent="0.2">
      <c r="A5585" s="86">
        <v>5502805</v>
      </c>
      <c r="B5585" s="87" t="s">
        <v>5741</v>
      </c>
      <c r="C5585" s="87" t="s">
        <v>346</v>
      </c>
      <c r="D5585" s="88">
        <v>45.5</v>
      </c>
    </row>
    <row r="5586" spans="1:4" x14ac:dyDescent="0.2">
      <c r="A5586" s="86">
        <v>5502743</v>
      </c>
      <c r="B5586" s="87" t="s">
        <v>5742</v>
      </c>
      <c r="C5586" s="87" t="s">
        <v>346</v>
      </c>
      <c r="D5586" s="88">
        <v>43.28</v>
      </c>
    </row>
    <row r="5587" spans="1:4" x14ac:dyDescent="0.2">
      <c r="A5587" s="86">
        <v>5502769</v>
      </c>
      <c r="B5587" s="87" t="s">
        <v>5743</v>
      </c>
      <c r="C5587" s="87" t="s">
        <v>346</v>
      </c>
      <c r="D5587" s="88">
        <v>40.97</v>
      </c>
    </row>
    <row r="5588" spans="1:4" x14ac:dyDescent="0.2">
      <c r="A5588" s="86">
        <v>5502795</v>
      </c>
      <c r="B5588" s="87" t="s">
        <v>5744</v>
      </c>
      <c r="C5588" s="87" t="s">
        <v>346</v>
      </c>
      <c r="D5588" s="88">
        <v>40.78</v>
      </c>
    </row>
    <row r="5589" spans="1:4" x14ac:dyDescent="0.2">
      <c r="A5589" s="86">
        <v>5502744</v>
      </c>
      <c r="B5589" s="87" t="s">
        <v>5745</v>
      </c>
      <c r="C5589" s="87" t="s">
        <v>346</v>
      </c>
      <c r="D5589" s="88">
        <v>43.93</v>
      </c>
    </row>
    <row r="5590" spans="1:4" x14ac:dyDescent="0.2">
      <c r="A5590" s="86">
        <v>5502770</v>
      </c>
      <c r="B5590" s="87" t="s">
        <v>5746</v>
      </c>
      <c r="C5590" s="87" t="s">
        <v>346</v>
      </c>
      <c r="D5590" s="88">
        <v>41.4</v>
      </c>
    </row>
    <row r="5591" spans="1:4" x14ac:dyDescent="0.2">
      <c r="A5591" s="86">
        <v>5502796</v>
      </c>
      <c r="B5591" s="87" t="s">
        <v>5747</v>
      </c>
      <c r="C5591" s="87" t="s">
        <v>346</v>
      </c>
      <c r="D5591" s="88">
        <v>41.09</v>
      </c>
    </row>
    <row r="5592" spans="1:4" x14ac:dyDescent="0.2">
      <c r="A5592" s="86">
        <v>5502742</v>
      </c>
      <c r="B5592" s="87" t="s">
        <v>5748</v>
      </c>
      <c r="C5592" s="87" t="s">
        <v>346</v>
      </c>
      <c r="D5592" s="88">
        <v>40.97</v>
      </c>
    </row>
    <row r="5593" spans="1:4" x14ac:dyDescent="0.2">
      <c r="A5593" s="86">
        <v>5502768</v>
      </c>
      <c r="B5593" s="87" t="s">
        <v>5749</v>
      </c>
      <c r="C5593" s="87" t="s">
        <v>346</v>
      </c>
      <c r="D5593" s="88">
        <v>40.54</v>
      </c>
    </row>
    <row r="5594" spans="1:4" x14ac:dyDescent="0.2">
      <c r="A5594" s="86">
        <v>5502794</v>
      </c>
      <c r="B5594" s="87" t="s">
        <v>5750</v>
      </c>
      <c r="C5594" s="87" t="s">
        <v>346</v>
      </c>
      <c r="D5594" s="88">
        <v>40.35</v>
      </c>
    </row>
    <row r="5595" spans="1:4" x14ac:dyDescent="0.2">
      <c r="A5595" s="86">
        <v>5502745</v>
      </c>
      <c r="B5595" s="87" t="s">
        <v>5751</v>
      </c>
      <c r="C5595" s="87" t="s">
        <v>346</v>
      </c>
      <c r="D5595" s="88">
        <v>44.48</v>
      </c>
    </row>
    <row r="5596" spans="1:4" x14ac:dyDescent="0.2">
      <c r="A5596" s="86">
        <v>5502771</v>
      </c>
      <c r="B5596" s="87" t="s">
        <v>5752</v>
      </c>
      <c r="C5596" s="87" t="s">
        <v>346</v>
      </c>
      <c r="D5596" s="88">
        <v>43.37</v>
      </c>
    </row>
    <row r="5597" spans="1:4" x14ac:dyDescent="0.2">
      <c r="A5597" s="86">
        <v>5502797</v>
      </c>
      <c r="B5597" s="87" t="s">
        <v>5753</v>
      </c>
      <c r="C5597" s="87" t="s">
        <v>346</v>
      </c>
      <c r="D5597" s="88">
        <v>41.34</v>
      </c>
    </row>
    <row r="5598" spans="1:4" x14ac:dyDescent="0.2">
      <c r="A5598" s="86">
        <v>5502746</v>
      </c>
      <c r="B5598" s="87" t="s">
        <v>5754</v>
      </c>
      <c r="C5598" s="87" t="s">
        <v>346</v>
      </c>
      <c r="D5598" s="88">
        <v>44.95</v>
      </c>
    </row>
    <row r="5599" spans="1:4" x14ac:dyDescent="0.2">
      <c r="A5599" s="86">
        <v>5502772</v>
      </c>
      <c r="B5599" s="87" t="s">
        <v>5755</v>
      </c>
      <c r="C5599" s="87" t="s">
        <v>346</v>
      </c>
      <c r="D5599" s="88">
        <v>43.65</v>
      </c>
    </row>
    <row r="5600" spans="1:4" x14ac:dyDescent="0.2">
      <c r="A5600" s="86">
        <v>5502798</v>
      </c>
      <c r="B5600" s="87" t="s">
        <v>5756</v>
      </c>
      <c r="C5600" s="87" t="s">
        <v>346</v>
      </c>
      <c r="D5600" s="88">
        <v>41.65</v>
      </c>
    </row>
    <row r="5601" spans="1:4" x14ac:dyDescent="0.2">
      <c r="A5601" s="86">
        <v>5502886</v>
      </c>
      <c r="B5601" s="87" t="s">
        <v>5757</v>
      </c>
      <c r="C5601" s="87" t="s">
        <v>346</v>
      </c>
      <c r="D5601" s="88">
        <v>53.09</v>
      </c>
    </row>
    <row r="5602" spans="1:4" x14ac:dyDescent="0.2">
      <c r="A5602" s="86">
        <v>5502887</v>
      </c>
      <c r="B5602" s="87" t="s">
        <v>5758</v>
      </c>
      <c r="C5602" s="87" t="s">
        <v>346</v>
      </c>
      <c r="D5602" s="88">
        <v>48.43</v>
      </c>
    </row>
    <row r="5603" spans="1:4" x14ac:dyDescent="0.2">
      <c r="A5603" s="86">
        <v>5502888</v>
      </c>
      <c r="B5603" s="87" t="s">
        <v>5759</v>
      </c>
      <c r="C5603" s="87" t="s">
        <v>346</v>
      </c>
      <c r="D5603" s="88">
        <v>45.87</v>
      </c>
    </row>
    <row r="5604" spans="1:4" x14ac:dyDescent="0.2">
      <c r="A5604" s="86">
        <v>5502820</v>
      </c>
      <c r="B5604" s="87" t="s">
        <v>5760</v>
      </c>
      <c r="C5604" s="87" t="s">
        <v>346</v>
      </c>
      <c r="D5604" s="88">
        <v>6.51</v>
      </c>
    </row>
    <row r="5605" spans="1:4" x14ac:dyDescent="0.2">
      <c r="A5605" s="86">
        <v>5502904</v>
      </c>
      <c r="B5605" s="87" t="s">
        <v>5761</v>
      </c>
      <c r="C5605" s="87" t="s">
        <v>346</v>
      </c>
      <c r="D5605" s="88">
        <v>19.25</v>
      </c>
    </row>
    <row r="5606" spans="1:4" x14ac:dyDescent="0.2">
      <c r="A5606" s="86">
        <v>5502930</v>
      </c>
      <c r="B5606" s="87" t="s">
        <v>5762</v>
      </c>
      <c r="C5606" s="87" t="s">
        <v>346</v>
      </c>
      <c r="D5606" s="88">
        <v>18.29</v>
      </c>
    </row>
    <row r="5607" spans="1:4" x14ac:dyDescent="0.2">
      <c r="A5607" s="86">
        <v>5502956</v>
      </c>
      <c r="B5607" s="87" t="s">
        <v>5763</v>
      </c>
      <c r="C5607" s="87" t="s">
        <v>346</v>
      </c>
      <c r="D5607" s="88">
        <v>17.940000000000001</v>
      </c>
    </row>
    <row r="5608" spans="1:4" x14ac:dyDescent="0.2">
      <c r="A5608" s="86">
        <v>5502905</v>
      </c>
      <c r="B5608" s="87" t="s">
        <v>5764</v>
      </c>
      <c r="C5608" s="87" t="s">
        <v>346</v>
      </c>
      <c r="D5608" s="88">
        <v>21.7</v>
      </c>
    </row>
    <row r="5609" spans="1:4" x14ac:dyDescent="0.2">
      <c r="A5609" s="86">
        <v>5502931</v>
      </c>
      <c r="B5609" s="87" t="s">
        <v>5765</v>
      </c>
      <c r="C5609" s="87" t="s">
        <v>346</v>
      </c>
      <c r="D5609" s="88">
        <v>18.46</v>
      </c>
    </row>
    <row r="5610" spans="1:4" x14ac:dyDescent="0.2">
      <c r="A5610" s="86">
        <v>5502957</v>
      </c>
      <c r="B5610" s="87" t="s">
        <v>5766</v>
      </c>
      <c r="C5610" s="87" t="s">
        <v>346</v>
      </c>
      <c r="D5610" s="88">
        <v>18.12</v>
      </c>
    </row>
    <row r="5611" spans="1:4" x14ac:dyDescent="0.2">
      <c r="A5611" s="86">
        <v>5502906</v>
      </c>
      <c r="B5611" s="87" t="s">
        <v>5767</v>
      </c>
      <c r="C5611" s="87" t="s">
        <v>346</v>
      </c>
      <c r="D5611" s="88">
        <v>21.96</v>
      </c>
    </row>
    <row r="5612" spans="1:4" x14ac:dyDescent="0.2">
      <c r="A5612" s="86">
        <v>5502932</v>
      </c>
      <c r="B5612" s="87" t="s">
        <v>5768</v>
      </c>
      <c r="C5612" s="87" t="s">
        <v>346</v>
      </c>
      <c r="D5612" s="88">
        <v>18.64</v>
      </c>
    </row>
    <row r="5613" spans="1:4" x14ac:dyDescent="0.2">
      <c r="A5613" s="86">
        <v>5502958</v>
      </c>
      <c r="B5613" s="87" t="s">
        <v>5769</v>
      </c>
      <c r="C5613" s="87" t="s">
        <v>346</v>
      </c>
      <c r="D5613" s="88">
        <v>18.29</v>
      </c>
    </row>
    <row r="5614" spans="1:4" x14ac:dyDescent="0.2">
      <c r="A5614" s="86">
        <v>5502907</v>
      </c>
      <c r="B5614" s="87" t="s">
        <v>5770</v>
      </c>
      <c r="C5614" s="87" t="s">
        <v>346</v>
      </c>
      <c r="D5614" s="88">
        <v>22.35</v>
      </c>
    </row>
    <row r="5615" spans="1:4" x14ac:dyDescent="0.2">
      <c r="A5615" s="86">
        <v>5502933</v>
      </c>
      <c r="B5615" s="87" t="s">
        <v>5771</v>
      </c>
      <c r="C5615" s="87" t="s">
        <v>346</v>
      </c>
      <c r="D5615" s="88">
        <v>18.899999999999999</v>
      </c>
    </row>
    <row r="5616" spans="1:4" x14ac:dyDescent="0.2">
      <c r="A5616" s="86">
        <v>5502959</v>
      </c>
      <c r="B5616" s="87" t="s">
        <v>5772</v>
      </c>
      <c r="C5616" s="87" t="s">
        <v>346</v>
      </c>
      <c r="D5616" s="88">
        <v>18.46</v>
      </c>
    </row>
    <row r="5617" spans="1:4" x14ac:dyDescent="0.2">
      <c r="A5617" s="86">
        <v>5502908</v>
      </c>
      <c r="B5617" s="87" t="s">
        <v>5773</v>
      </c>
      <c r="C5617" s="87" t="s">
        <v>346</v>
      </c>
      <c r="D5617" s="88">
        <v>22.61</v>
      </c>
    </row>
    <row r="5618" spans="1:4" x14ac:dyDescent="0.2">
      <c r="A5618" s="86">
        <v>5502934</v>
      </c>
      <c r="B5618" s="87" t="s">
        <v>5774</v>
      </c>
      <c r="C5618" s="87" t="s">
        <v>346</v>
      </c>
      <c r="D5618" s="88">
        <v>19.07</v>
      </c>
    </row>
    <row r="5619" spans="1:4" x14ac:dyDescent="0.2">
      <c r="A5619" s="86">
        <v>5502960</v>
      </c>
      <c r="B5619" s="87" t="s">
        <v>5775</v>
      </c>
      <c r="C5619" s="87" t="s">
        <v>346</v>
      </c>
      <c r="D5619" s="88">
        <v>18.55</v>
      </c>
    </row>
    <row r="5620" spans="1:4" x14ac:dyDescent="0.2">
      <c r="A5620" s="86">
        <v>5502909</v>
      </c>
      <c r="B5620" s="87" t="s">
        <v>5776</v>
      </c>
      <c r="C5620" s="87" t="s">
        <v>346</v>
      </c>
      <c r="D5620" s="88">
        <v>23.13</v>
      </c>
    </row>
    <row r="5621" spans="1:4" x14ac:dyDescent="0.2">
      <c r="A5621" s="86">
        <v>5502935</v>
      </c>
      <c r="B5621" s="87" t="s">
        <v>5777</v>
      </c>
      <c r="C5621" s="87" t="s">
        <v>346</v>
      </c>
      <c r="D5621" s="88">
        <v>19.420000000000002</v>
      </c>
    </row>
    <row r="5622" spans="1:4" x14ac:dyDescent="0.2">
      <c r="A5622" s="86">
        <v>5502961</v>
      </c>
      <c r="B5622" s="87" t="s">
        <v>5778</v>
      </c>
      <c r="C5622" s="87" t="s">
        <v>346</v>
      </c>
      <c r="D5622" s="88">
        <v>18.899999999999999</v>
      </c>
    </row>
    <row r="5623" spans="1:4" x14ac:dyDescent="0.2">
      <c r="A5623" s="86">
        <v>5502910</v>
      </c>
      <c r="B5623" s="87" t="s">
        <v>5779</v>
      </c>
      <c r="C5623" s="87" t="s">
        <v>346</v>
      </c>
      <c r="D5623" s="88">
        <v>24.05</v>
      </c>
    </row>
    <row r="5624" spans="1:4" x14ac:dyDescent="0.2">
      <c r="A5624" s="86">
        <v>5502936</v>
      </c>
      <c r="B5624" s="87" t="s">
        <v>5780</v>
      </c>
      <c r="C5624" s="87" t="s">
        <v>346</v>
      </c>
      <c r="D5624" s="88">
        <v>22.09</v>
      </c>
    </row>
    <row r="5625" spans="1:4" x14ac:dyDescent="0.2">
      <c r="A5625" s="86">
        <v>5502962</v>
      </c>
      <c r="B5625" s="87" t="s">
        <v>5781</v>
      </c>
      <c r="C5625" s="87" t="s">
        <v>346</v>
      </c>
      <c r="D5625" s="88">
        <v>19.34</v>
      </c>
    </row>
    <row r="5626" spans="1:4" x14ac:dyDescent="0.2">
      <c r="A5626" s="86">
        <v>5502900</v>
      </c>
      <c r="B5626" s="87" t="s">
        <v>5782</v>
      </c>
      <c r="C5626" s="87" t="s">
        <v>346</v>
      </c>
      <c r="D5626" s="88">
        <v>17.850000000000001</v>
      </c>
    </row>
    <row r="5627" spans="1:4" x14ac:dyDescent="0.2">
      <c r="A5627" s="86">
        <v>5502926</v>
      </c>
      <c r="B5627" s="87" t="s">
        <v>5783</v>
      </c>
      <c r="C5627" s="87" t="s">
        <v>346</v>
      </c>
      <c r="D5627" s="88">
        <v>17.329999999999998</v>
      </c>
    </row>
    <row r="5628" spans="1:4" x14ac:dyDescent="0.2">
      <c r="A5628" s="86">
        <v>5502952</v>
      </c>
      <c r="B5628" s="87" t="s">
        <v>5784</v>
      </c>
      <c r="C5628" s="87" t="s">
        <v>346</v>
      </c>
      <c r="D5628" s="88">
        <v>17.16</v>
      </c>
    </row>
    <row r="5629" spans="1:4" x14ac:dyDescent="0.2">
      <c r="A5629" s="86">
        <v>5502901</v>
      </c>
      <c r="B5629" s="87" t="s">
        <v>5785</v>
      </c>
      <c r="C5629" s="87" t="s">
        <v>346</v>
      </c>
      <c r="D5629" s="88">
        <v>18.2</v>
      </c>
    </row>
    <row r="5630" spans="1:4" x14ac:dyDescent="0.2">
      <c r="A5630" s="86">
        <v>5502927</v>
      </c>
      <c r="B5630" s="87" t="s">
        <v>5786</v>
      </c>
      <c r="C5630" s="87" t="s">
        <v>346</v>
      </c>
      <c r="D5630" s="88">
        <v>17.59</v>
      </c>
    </row>
    <row r="5631" spans="1:4" x14ac:dyDescent="0.2">
      <c r="A5631" s="86">
        <v>5502953</v>
      </c>
      <c r="B5631" s="87" t="s">
        <v>5787</v>
      </c>
      <c r="C5631" s="87" t="s">
        <v>346</v>
      </c>
      <c r="D5631" s="88">
        <v>17.420000000000002</v>
      </c>
    </row>
    <row r="5632" spans="1:4" x14ac:dyDescent="0.2">
      <c r="A5632" s="86">
        <v>5502899</v>
      </c>
      <c r="B5632" s="87" t="s">
        <v>5788</v>
      </c>
      <c r="C5632" s="87" t="s">
        <v>346</v>
      </c>
      <c r="D5632" s="88">
        <v>17.329999999999998</v>
      </c>
    </row>
    <row r="5633" spans="1:4" x14ac:dyDescent="0.2">
      <c r="A5633" s="86">
        <v>5502925</v>
      </c>
      <c r="B5633" s="87" t="s">
        <v>5789</v>
      </c>
      <c r="C5633" s="87" t="s">
        <v>346</v>
      </c>
      <c r="D5633" s="88">
        <v>17.07</v>
      </c>
    </row>
    <row r="5634" spans="1:4" x14ac:dyDescent="0.2">
      <c r="A5634" s="86">
        <v>5502951</v>
      </c>
      <c r="B5634" s="87" t="s">
        <v>5790</v>
      </c>
      <c r="C5634" s="87" t="s">
        <v>346</v>
      </c>
      <c r="D5634" s="88">
        <v>16.899999999999999</v>
      </c>
    </row>
    <row r="5635" spans="1:4" x14ac:dyDescent="0.2">
      <c r="A5635" s="86">
        <v>5502902</v>
      </c>
      <c r="B5635" s="87" t="s">
        <v>5791</v>
      </c>
      <c r="C5635" s="87" t="s">
        <v>346</v>
      </c>
      <c r="D5635" s="88">
        <v>18.64</v>
      </c>
    </row>
    <row r="5636" spans="1:4" x14ac:dyDescent="0.2">
      <c r="A5636" s="86">
        <v>5502928</v>
      </c>
      <c r="B5636" s="87" t="s">
        <v>5792</v>
      </c>
      <c r="C5636" s="87" t="s">
        <v>346</v>
      </c>
      <c r="D5636" s="88">
        <v>17.850000000000001</v>
      </c>
    </row>
    <row r="5637" spans="1:4" x14ac:dyDescent="0.2">
      <c r="A5637" s="86">
        <v>5502954</v>
      </c>
      <c r="B5637" s="87" t="s">
        <v>5793</v>
      </c>
      <c r="C5637" s="87" t="s">
        <v>346</v>
      </c>
      <c r="D5637" s="88">
        <v>17.59</v>
      </c>
    </row>
    <row r="5638" spans="1:4" x14ac:dyDescent="0.2">
      <c r="A5638" s="86">
        <v>5502903</v>
      </c>
      <c r="B5638" s="87" t="s">
        <v>5794</v>
      </c>
      <c r="C5638" s="87" t="s">
        <v>346</v>
      </c>
      <c r="D5638" s="88">
        <v>18.899999999999999</v>
      </c>
    </row>
    <row r="5639" spans="1:4" x14ac:dyDescent="0.2">
      <c r="A5639" s="86">
        <v>5502929</v>
      </c>
      <c r="B5639" s="87" t="s">
        <v>5795</v>
      </c>
      <c r="C5639" s="87" t="s">
        <v>346</v>
      </c>
      <c r="D5639" s="88">
        <v>18.03</v>
      </c>
    </row>
    <row r="5640" spans="1:4" x14ac:dyDescent="0.2">
      <c r="A5640" s="86">
        <v>5502955</v>
      </c>
      <c r="B5640" s="87" t="s">
        <v>5796</v>
      </c>
      <c r="C5640" s="87" t="s">
        <v>346</v>
      </c>
      <c r="D5640" s="88">
        <v>17.77</v>
      </c>
    </row>
    <row r="5641" spans="1:4" x14ac:dyDescent="0.2">
      <c r="A5641" s="86">
        <v>5502889</v>
      </c>
      <c r="B5641" s="87" t="s">
        <v>5797</v>
      </c>
      <c r="C5641" s="87" t="s">
        <v>346</v>
      </c>
      <c r="D5641" s="88">
        <v>24.44</v>
      </c>
    </row>
    <row r="5642" spans="1:4" x14ac:dyDescent="0.2">
      <c r="A5642" s="86">
        <v>5502996</v>
      </c>
      <c r="B5642" s="87" t="s">
        <v>5798</v>
      </c>
      <c r="C5642" s="87" t="s">
        <v>346</v>
      </c>
      <c r="D5642" s="88">
        <v>22.35</v>
      </c>
    </row>
    <row r="5643" spans="1:4" x14ac:dyDescent="0.2">
      <c r="A5643" s="86">
        <v>5502997</v>
      </c>
      <c r="B5643" s="87" t="s">
        <v>5799</v>
      </c>
      <c r="C5643" s="87" t="s">
        <v>346</v>
      </c>
      <c r="D5643" s="88">
        <v>21.7</v>
      </c>
    </row>
    <row r="5644" spans="1:4" x14ac:dyDescent="0.2">
      <c r="A5644" s="86">
        <v>5501716</v>
      </c>
      <c r="B5644" s="87" t="s">
        <v>5800</v>
      </c>
      <c r="C5644" s="87" t="s">
        <v>346</v>
      </c>
      <c r="D5644" s="88">
        <v>19.59</v>
      </c>
    </row>
    <row r="5645" spans="1:4" x14ac:dyDescent="0.2">
      <c r="A5645" s="86">
        <v>5501717</v>
      </c>
      <c r="B5645" s="87" t="s">
        <v>5801</v>
      </c>
      <c r="C5645" s="87" t="s">
        <v>346</v>
      </c>
      <c r="D5645" s="88">
        <v>22.07</v>
      </c>
    </row>
    <row r="5646" spans="1:4" x14ac:dyDescent="0.2">
      <c r="A5646" s="86">
        <v>5501712</v>
      </c>
      <c r="B5646" s="87" t="s">
        <v>5802</v>
      </c>
      <c r="C5646" s="87" t="s">
        <v>346</v>
      </c>
      <c r="D5646" s="88">
        <v>11.4</v>
      </c>
    </row>
    <row r="5647" spans="1:4" x14ac:dyDescent="0.2">
      <c r="A5647" s="86">
        <v>5501713</v>
      </c>
      <c r="B5647" s="87" t="s">
        <v>5803</v>
      </c>
      <c r="C5647" s="87" t="s">
        <v>346</v>
      </c>
      <c r="D5647" s="88">
        <v>12.63</v>
      </c>
    </row>
    <row r="5648" spans="1:4" x14ac:dyDescent="0.2">
      <c r="A5648" s="86">
        <v>5501711</v>
      </c>
      <c r="B5648" s="87" t="s">
        <v>5804</v>
      </c>
      <c r="C5648" s="87" t="s">
        <v>346</v>
      </c>
      <c r="D5648" s="88">
        <v>9.15</v>
      </c>
    </row>
    <row r="5649" spans="1:4" x14ac:dyDescent="0.2">
      <c r="A5649" s="86">
        <v>5501710</v>
      </c>
      <c r="B5649" s="87" t="s">
        <v>5805</v>
      </c>
      <c r="C5649" s="87" t="s">
        <v>346</v>
      </c>
      <c r="D5649" s="88">
        <v>2.78</v>
      </c>
    </row>
    <row r="5650" spans="1:4" x14ac:dyDescent="0.2">
      <c r="A5650" s="86">
        <v>5501714</v>
      </c>
      <c r="B5650" s="87" t="s">
        <v>5806</v>
      </c>
      <c r="C5650" s="87" t="s">
        <v>346</v>
      </c>
      <c r="D5650" s="88">
        <v>14.85</v>
      </c>
    </row>
    <row r="5651" spans="1:4" x14ac:dyDescent="0.2">
      <c r="A5651" s="86">
        <v>5501715</v>
      </c>
      <c r="B5651" s="87" t="s">
        <v>5807</v>
      </c>
      <c r="C5651" s="87" t="s">
        <v>346</v>
      </c>
      <c r="D5651" s="88">
        <v>17.11</v>
      </c>
    </row>
    <row r="5652" spans="1:4" x14ac:dyDescent="0.2">
      <c r="A5652" s="86">
        <v>5502986</v>
      </c>
      <c r="B5652" s="87" t="s">
        <v>5808</v>
      </c>
      <c r="C5652" s="87" t="s">
        <v>346</v>
      </c>
      <c r="D5652" s="88">
        <v>2.91</v>
      </c>
    </row>
    <row r="5653" spans="1:4" x14ac:dyDescent="0.2">
      <c r="A5653" s="86">
        <v>5502977</v>
      </c>
      <c r="B5653" s="87" t="s">
        <v>5809</v>
      </c>
      <c r="C5653" s="87" t="s">
        <v>346</v>
      </c>
      <c r="D5653" s="88">
        <v>8.5299999999999994</v>
      </c>
    </row>
    <row r="5654" spans="1:4" x14ac:dyDescent="0.2">
      <c r="A5654" s="86">
        <v>5502985</v>
      </c>
      <c r="B5654" s="87" t="s">
        <v>5810</v>
      </c>
      <c r="C5654" s="87" t="s">
        <v>1585</v>
      </c>
      <c r="D5654" s="88">
        <v>0.51</v>
      </c>
    </row>
    <row r="5655" spans="1:4" x14ac:dyDescent="0.2">
      <c r="A5655" s="86">
        <v>5503018</v>
      </c>
      <c r="B5655" s="87" t="s">
        <v>5811</v>
      </c>
      <c r="C5655" s="87" t="s">
        <v>1955</v>
      </c>
      <c r="D5655" s="88">
        <v>63.4</v>
      </c>
    </row>
    <row r="5656" spans="1:4" x14ac:dyDescent="0.2">
      <c r="A5656" s="86">
        <v>5505768</v>
      </c>
      <c r="B5656" s="87" t="s">
        <v>5812</v>
      </c>
      <c r="C5656" s="87" t="s">
        <v>1585</v>
      </c>
      <c r="D5656" s="88">
        <v>81.44</v>
      </c>
    </row>
    <row r="5657" spans="1:4" x14ac:dyDescent="0.2">
      <c r="A5657" s="86">
        <v>5503020</v>
      </c>
      <c r="B5657" s="87" t="s">
        <v>5813</v>
      </c>
      <c r="C5657" s="87" t="s">
        <v>1955</v>
      </c>
      <c r="D5657" s="88">
        <v>282.77999999999997</v>
      </c>
    </row>
    <row r="5658" spans="1:4" x14ac:dyDescent="0.2">
      <c r="A5658" s="86">
        <v>5605798</v>
      </c>
      <c r="B5658" s="87" t="s">
        <v>5814</v>
      </c>
      <c r="C5658" s="87" t="s">
        <v>146</v>
      </c>
      <c r="D5658" s="88">
        <v>83.45</v>
      </c>
    </row>
    <row r="5659" spans="1:4" x14ac:dyDescent="0.2">
      <c r="A5659" s="86">
        <v>5605925</v>
      </c>
      <c r="B5659" s="87" t="s">
        <v>5815</v>
      </c>
      <c r="C5659" s="87" t="s">
        <v>146</v>
      </c>
      <c r="D5659" s="88">
        <v>78.349999999999994</v>
      </c>
    </row>
    <row r="5660" spans="1:4" x14ac:dyDescent="0.2">
      <c r="A5660" s="86">
        <v>5605799</v>
      </c>
      <c r="B5660" s="87" t="s">
        <v>5816</v>
      </c>
      <c r="C5660" s="87" t="s">
        <v>146</v>
      </c>
      <c r="D5660" s="88">
        <v>88.34</v>
      </c>
    </row>
    <row r="5661" spans="1:4" x14ac:dyDescent="0.2">
      <c r="A5661" s="86">
        <v>5605800</v>
      </c>
      <c r="B5661" s="87" t="s">
        <v>5817</v>
      </c>
      <c r="C5661" s="87" t="s">
        <v>146</v>
      </c>
      <c r="D5661" s="88">
        <v>97.75</v>
      </c>
    </row>
    <row r="5662" spans="1:4" x14ac:dyDescent="0.2">
      <c r="A5662" s="86">
        <v>5605894</v>
      </c>
      <c r="B5662" s="87" t="s">
        <v>5818</v>
      </c>
      <c r="C5662" s="87" t="s">
        <v>146</v>
      </c>
      <c r="D5662" s="88">
        <v>47.98</v>
      </c>
    </row>
    <row r="5663" spans="1:4" x14ac:dyDescent="0.2">
      <c r="A5663" s="86">
        <v>5605895</v>
      </c>
      <c r="B5663" s="87" t="s">
        <v>5819</v>
      </c>
      <c r="C5663" s="87" t="s">
        <v>146</v>
      </c>
      <c r="D5663" s="88">
        <v>51.45</v>
      </c>
    </row>
    <row r="5664" spans="1:4" x14ac:dyDescent="0.2">
      <c r="A5664" s="86">
        <v>5605896</v>
      </c>
      <c r="B5664" s="87" t="s">
        <v>5820</v>
      </c>
      <c r="C5664" s="87" t="s">
        <v>146</v>
      </c>
      <c r="D5664" s="88">
        <v>56.69</v>
      </c>
    </row>
    <row r="5665" spans="1:4" x14ac:dyDescent="0.2">
      <c r="A5665" s="86">
        <v>5605911</v>
      </c>
      <c r="B5665" s="87" t="s">
        <v>5821</v>
      </c>
      <c r="C5665" s="87" t="s">
        <v>146</v>
      </c>
      <c r="D5665" s="88">
        <v>34.56</v>
      </c>
    </row>
    <row r="5666" spans="1:4" x14ac:dyDescent="0.2">
      <c r="A5666" s="86">
        <v>5605912</v>
      </c>
      <c r="B5666" s="87" t="s">
        <v>5822</v>
      </c>
      <c r="C5666" s="87" t="s">
        <v>146</v>
      </c>
      <c r="D5666" s="88">
        <v>49.25</v>
      </c>
    </row>
    <row r="5667" spans="1:4" x14ac:dyDescent="0.2">
      <c r="A5667" s="86">
        <v>5605938</v>
      </c>
      <c r="B5667" s="87" t="s">
        <v>5823</v>
      </c>
      <c r="C5667" s="87" t="s">
        <v>146</v>
      </c>
      <c r="D5667" s="88">
        <v>19.84</v>
      </c>
    </row>
    <row r="5668" spans="1:4" x14ac:dyDescent="0.2">
      <c r="A5668" s="86">
        <v>5605939</v>
      </c>
      <c r="B5668" s="87" t="s">
        <v>5824</v>
      </c>
      <c r="C5668" s="87" t="s">
        <v>146</v>
      </c>
      <c r="D5668" s="88">
        <v>23.85</v>
      </c>
    </row>
    <row r="5669" spans="1:4" x14ac:dyDescent="0.2">
      <c r="A5669" s="86">
        <v>5605940</v>
      </c>
      <c r="B5669" s="87" t="s">
        <v>5825</v>
      </c>
      <c r="C5669" s="87" t="s">
        <v>146</v>
      </c>
      <c r="D5669" s="88">
        <v>55.56</v>
      </c>
    </row>
    <row r="5670" spans="1:4" x14ac:dyDescent="0.2">
      <c r="A5670" s="86">
        <v>5605942</v>
      </c>
      <c r="B5670" s="87" t="s">
        <v>5826</v>
      </c>
      <c r="C5670" s="87" t="s">
        <v>1585</v>
      </c>
      <c r="D5670" s="88">
        <v>46.3</v>
      </c>
    </row>
    <row r="5671" spans="1:4" x14ac:dyDescent="0.2">
      <c r="A5671" s="86">
        <v>5605955</v>
      </c>
      <c r="B5671" s="87" t="s">
        <v>5827</v>
      </c>
      <c r="C5671" s="87" t="s">
        <v>151</v>
      </c>
      <c r="D5671" s="88">
        <v>709.13</v>
      </c>
    </row>
    <row r="5672" spans="1:4" x14ac:dyDescent="0.2">
      <c r="A5672" s="86">
        <v>5605956</v>
      </c>
      <c r="B5672" s="87" t="s">
        <v>5828</v>
      </c>
      <c r="C5672" s="87" t="s">
        <v>151</v>
      </c>
      <c r="D5672" s="88">
        <v>840.72</v>
      </c>
    </row>
    <row r="5673" spans="1:4" x14ac:dyDescent="0.2">
      <c r="A5673" s="86">
        <v>5605953</v>
      </c>
      <c r="B5673" s="87" t="s">
        <v>5829</v>
      </c>
      <c r="C5673" s="87" t="s">
        <v>151</v>
      </c>
      <c r="D5673" s="88">
        <v>499.7</v>
      </c>
    </row>
    <row r="5674" spans="1:4" x14ac:dyDescent="0.2">
      <c r="A5674" s="86">
        <v>5605954</v>
      </c>
      <c r="B5674" s="87" t="s">
        <v>5830</v>
      </c>
      <c r="C5674" s="87" t="s">
        <v>151</v>
      </c>
      <c r="D5674" s="88">
        <v>607.08000000000004</v>
      </c>
    </row>
    <row r="5675" spans="1:4" x14ac:dyDescent="0.2">
      <c r="A5675" s="86">
        <v>5605909</v>
      </c>
      <c r="B5675" s="87" t="s">
        <v>5831</v>
      </c>
      <c r="C5675" s="87" t="s">
        <v>151</v>
      </c>
      <c r="D5675" s="88">
        <v>479.39</v>
      </c>
    </row>
    <row r="5676" spans="1:4" x14ac:dyDescent="0.2">
      <c r="A5676" s="86">
        <v>5605908</v>
      </c>
      <c r="B5676" s="87" t="s">
        <v>5832</v>
      </c>
      <c r="C5676" s="87" t="s">
        <v>151</v>
      </c>
      <c r="D5676" s="88">
        <v>479.39</v>
      </c>
    </row>
    <row r="5677" spans="1:4" x14ac:dyDescent="0.2">
      <c r="A5677" s="86">
        <v>5605907</v>
      </c>
      <c r="B5677" s="87" t="s">
        <v>5833</v>
      </c>
      <c r="C5677" s="87" t="s">
        <v>151</v>
      </c>
      <c r="D5677" s="88">
        <v>512.01</v>
      </c>
    </row>
    <row r="5678" spans="1:4" x14ac:dyDescent="0.2">
      <c r="A5678" s="86">
        <v>5605906</v>
      </c>
      <c r="B5678" s="87" t="s">
        <v>5834</v>
      </c>
      <c r="C5678" s="87" t="s">
        <v>151</v>
      </c>
      <c r="D5678" s="88">
        <v>615.04</v>
      </c>
    </row>
    <row r="5679" spans="1:4" x14ac:dyDescent="0.2">
      <c r="A5679" s="86">
        <v>5605905</v>
      </c>
      <c r="B5679" s="87" t="s">
        <v>5835</v>
      </c>
      <c r="C5679" s="87" t="s">
        <v>151</v>
      </c>
      <c r="D5679" s="88">
        <v>706.46</v>
      </c>
    </row>
    <row r="5680" spans="1:4" x14ac:dyDescent="0.2">
      <c r="A5680" s="86">
        <v>5605944</v>
      </c>
      <c r="B5680" s="87" t="s">
        <v>5836</v>
      </c>
      <c r="C5680" s="87" t="s">
        <v>151</v>
      </c>
      <c r="D5680" s="88">
        <v>432.57</v>
      </c>
    </row>
    <row r="5681" spans="1:4" x14ac:dyDescent="0.2">
      <c r="A5681" s="86">
        <v>5605910</v>
      </c>
      <c r="B5681" s="87" t="s">
        <v>5837</v>
      </c>
      <c r="C5681" s="87" t="s">
        <v>151</v>
      </c>
      <c r="D5681" s="88">
        <v>506.78</v>
      </c>
    </row>
    <row r="5682" spans="1:4" x14ac:dyDescent="0.2">
      <c r="A5682" s="86">
        <v>5605945</v>
      </c>
      <c r="B5682" s="87" t="s">
        <v>5838</v>
      </c>
      <c r="C5682" s="87" t="s">
        <v>151</v>
      </c>
      <c r="D5682" s="88">
        <v>532.85</v>
      </c>
    </row>
    <row r="5683" spans="1:4" x14ac:dyDescent="0.2">
      <c r="A5683" s="86">
        <v>5605946</v>
      </c>
      <c r="B5683" s="87" t="s">
        <v>5839</v>
      </c>
      <c r="C5683" s="87" t="s">
        <v>151</v>
      </c>
      <c r="D5683" s="88">
        <v>512.01</v>
      </c>
    </row>
    <row r="5684" spans="1:4" x14ac:dyDescent="0.2">
      <c r="A5684" s="86">
        <v>5605947</v>
      </c>
      <c r="B5684" s="87" t="s">
        <v>5840</v>
      </c>
      <c r="C5684" s="87" t="s">
        <v>151</v>
      </c>
      <c r="D5684" s="88">
        <v>573.54</v>
      </c>
    </row>
    <row r="5685" spans="1:4" x14ac:dyDescent="0.2">
      <c r="A5685" s="86">
        <v>5605948</v>
      </c>
      <c r="B5685" s="87" t="s">
        <v>5841</v>
      </c>
      <c r="C5685" s="87" t="s">
        <v>151</v>
      </c>
      <c r="D5685" s="88">
        <v>706.46</v>
      </c>
    </row>
    <row r="5686" spans="1:4" x14ac:dyDescent="0.2">
      <c r="A5686" s="86">
        <v>5605949</v>
      </c>
      <c r="B5686" s="87" t="s">
        <v>5842</v>
      </c>
      <c r="C5686" s="87" t="s">
        <v>151</v>
      </c>
      <c r="D5686" s="88">
        <v>998.16</v>
      </c>
    </row>
    <row r="5687" spans="1:4" x14ac:dyDescent="0.2">
      <c r="A5687" s="86">
        <v>5605950</v>
      </c>
      <c r="B5687" s="87" t="s">
        <v>5843</v>
      </c>
      <c r="C5687" s="87" t="s">
        <v>151</v>
      </c>
      <c r="D5687" s="88">
        <v>1042.8499999999999</v>
      </c>
    </row>
    <row r="5688" spans="1:4" x14ac:dyDescent="0.2">
      <c r="A5688" s="86">
        <v>5605951</v>
      </c>
      <c r="B5688" s="87" t="s">
        <v>5844</v>
      </c>
      <c r="C5688" s="87" t="s">
        <v>151</v>
      </c>
      <c r="D5688" s="88">
        <v>1649.45</v>
      </c>
    </row>
    <row r="5689" spans="1:4" x14ac:dyDescent="0.2">
      <c r="A5689" s="86">
        <v>5605952</v>
      </c>
      <c r="B5689" s="87" t="s">
        <v>5845</v>
      </c>
      <c r="C5689" s="87" t="s">
        <v>151</v>
      </c>
      <c r="D5689" s="88">
        <v>2505.4899999999998</v>
      </c>
    </row>
    <row r="5690" spans="1:4" x14ac:dyDescent="0.2">
      <c r="A5690" s="86">
        <v>5605932</v>
      </c>
      <c r="B5690" s="87" t="s">
        <v>5846</v>
      </c>
      <c r="C5690" s="87" t="s">
        <v>146</v>
      </c>
      <c r="D5690" s="88">
        <v>129.27000000000001</v>
      </c>
    </row>
    <row r="5691" spans="1:4" x14ac:dyDescent="0.2">
      <c r="A5691" s="86">
        <v>5605934</v>
      </c>
      <c r="B5691" s="87" t="s">
        <v>5847</v>
      </c>
      <c r="C5691" s="87" t="s">
        <v>146</v>
      </c>
      <c r="D5691" s="88">
        <v>141.18</v>
      </c>
    </row>
    <row r="5692" spans="1:4" x14ac:dyDescent="0.2">
      <c r="A5692" s="86">
        <v>5605928</v>
      </c>
      <c r="B5692" s="87" t="s">
        <v>5848</v>
      </c>
      <c r="C5692" s="87" t="s">
        <v>146</v>
      </c>
      <c r="D5692" s="88">
        <v>155.75</v>
      </c>
    </row>
    <row r="5693" spans="1:4" x14ac:dyDescent="0.2">
      <c r="A5693" s="86">
        <v>5605935</v>
      </c>
      <c r="B5693" s="87" t="s">
        <v>5849</v>
      </c>
      <c r="C5693" s="87" t="s">
        <v>146</v>
      </c>
      <c r="D5693" s="88">
        <v>155.9</v>
      </c>
    </row>
    <row r="5694" spans="1:4" x14ac:dyDescent="0.2">
      <c r="A5694" s="86">
        <v>5605936</v>
      </c>
      <c r="B5694" s="87" t="s">
        <v>5850</v>
      </c>
      <c r="C5694" s="87" t="s">
        <v>146</v>
      </c>
      <c r="D5694" s="88">
        <v>240.47</v>
      </c>
    </row>
    <row r="5695" spans="1:4" x14ac:dyDescent="0.2">
      <c r="A5695" s="86">
        <v>5605937</v>
      </c>
      <c r="B5695" s="87" t="s">
        <v>5851</v>
      </c>
      <c r="C5695" s="87" t="s">
        <v>146</v>
      </c>
      <c r="D5695" s="88">
        <v>295.89999999999998</v>
      </c>
    </row>
    <row r="5696" spans="1:4" x14ac:dyDescent="0.2">
      <c r="A5696" s="86">
        <v>5605957</v>
      </c>
      <c r="B5696" s="87" t="s">
        <v>5852</v>
      </c>
      <c r="C5696" s="87" t="s">
        <v>146</v>
      </c>
      <c r="D5696" s="88">
        <v>216.12</v>
      </c>
    </row>
    <row r="5697" spans="1:4" x14ac:dyDescent="0.2">
      <c r="A5697" s="86">
        <v>5605958</v>
      </c>
      <c r="B5697" s="87" t="s">
        <v>5853</v>
      </c>
      <c r="C5697" s="87" t="s">
        <v>146</v>
      </c>
      <c r="D5697" s="88">
        <v>247.34</v>
      </c>
    </row>
    <row r="5698" spans="1:4" x14ac:dyDescent="0.2">
      <c r="A5698" s="86">
        <v>5605959</v>
      </c>
      <c r="B5698" s="87" t="s">
        <v>5854</v>
      </c>
      <c r="C5698" s="87" t="s">
        <v>146</v>
      </c>
      <c r="D5698" s="88">
        <v>299.56</v>
      </c>
    </row>
    <row r="5699" spans="1:4" x14ac:dyDescent="0.2">
      <c r="A5699" s="86">
        <v>5605960</v>
      </c>
      <c r="B5699" s="87" t="s">
        <v>5855</v>
      </c>
      <c r="C5699" s="87" t="s">
        <v>146</v>
      </c>
      <c r="D5699" s="88">
        <v>377.15</v>
      </c>
    </row>
    <row r="5700" spans="1:4" x14ac:dyDescent="0.2">
      <c r="A5700" s="86">
        <v>5605961</v>
      </c>
      <c r="B5700" s="87" t="s">
        <v>5856</v>
      </c>
      <c r="C5700" s="87" t="s">
        <v>146</v>
      </c>
      <c r="D5700" s="88">
        <v>447.59</v>
      </c>
    </row>
    <row r="5701" spans="1:4" x14ac:dyDescent="0.2">
      <c r="A5701" s="86">
        <v>5605885</v>
      </c>
      <c r="B5701" s="87" t="s">
        <v>5857</v>
      </c>
      <c r="C5701" s="87" t="s">
        <v>146</v>
      </c>
      <c r="D5701" s="88">
        <v>229.53</v>
      </c>
    </row>
    <row r="5702" spans="1:4" x14ac:dyDescent="0.2">
      <c r="A5702" s="86">
        <v>5605886</v>
      </c>
      <c r="B5702" s="87" t="s">
        <v>5858</v>
      </c>
      <c r="C5702" s="87" t="s">
        <v>146</v>
      </c>
      <c r="D5702" s="88">
        <v>248.8</v>
      </c>
    </row>
    <row r="5703" spans="1:4" x14ac:dyDescent="0.2">
      <c r="A5703" s="86">
        <v>5605883</v>
      </c>
      <c r="B5703" s="87" t="s">
        <v>5859</v>
      </c>
      <c r="C5703" s="87" t="s">
        <v>146</v>
      </c>
      <c r="D5703" s="88">
        <v>186.19</v>
      </c>
    </row>
    <row r="5704" spans="1:4" x14ac:dyDescent="0.2">
      <c r="A5704" s="86">
        <v>5605884</v>
      </c>
      <c r="B5704" s="87" t="s">
        <v>5860</v>
      </c>
      <c r="C5704" s="87" t="s">
        <v>146</v>
      </c>
      <c r="D5704" s="88">
        <v>205.46</v>
      </c>
    </row>
    <row r="5705" spans="1:4" x14ac:dyDescent="0.2">
      <c r="A5705" s="86">
        <v>5605962</v>
      </c>
      <c r="B5705" s="87" t="s">
        <v>5861</v>
      </c>
      <c r="C5705" s="87" t="s">
        <v>146</v>
      </c>
      <c r="D5705" s="88">
        <v>158.25</v>
      </c>
    </row>
    <row r="5706" spans="1:4" x14ac:dyDescent="0.2">
      <c r="A5706" s="86">
        <v>5605881</v>
      </c>
      <c r="B5706" s="87" t="s">
        <v>5862</v>
      </c>
      <c r="C5706" s="87" t="s">
        <v>146</v>
      </c>
      <c r="D5706" s="88">
        <v>235.41</v>
      </c>
    </row>
    <row r="5707" spans="1:4" x14ac:dyDescent="0.2">
      <c r="A5707" s="86">
        <v>5605882</v>
      </c>
      <c r="B5707" s="87" t="s">
        <v>5863</v>
      </c>
      <c r="C5707" s="87" t="s">
        <v>146</v>
      </c>
      <c r="D5707" s="88">
        <v>395.03</v>
      </c>
    </row>
    <row r="5708" spans="1:4" x14ac:dyDescent="0.2">
      <c r="A5708" s="86">
        <v>5605963</v>
      </c>
      <c r="B5708" s="87" t="s">
        <v>5864</v>
      </c>
      <c r="C5708" s="87" t="s">
        <v>146</v>
      </c>
      <c r="D5708" s="88">
        <v>248.2</v>
      </c>
    </row>
    <row r="5709" spans="1:4" x14ac:dyDescent="0.2">
      <c r="A5709" s="86">
        <v>5605964</v>
      </c>
      <c r="B5709" s="87" t="s">
        <v>5865</v>
      </c>
      <c r="C5709" s="87" t="s">
        <v>146</v>
      </c>
      <c r="D5709" s="88">
        <v>312.23</v>
      </c>
    </row>
    <row r="5710" spans="1:4" x14ac:dyDescent="0.2">
      <c r="A5710" s="86">
        <v>5605965</v>
      </c>
      <c r="B5710" s="87" t="s">
        <v>5866</v>
      </c>
      <c r="C5710" s="87" t="s">
        <v>146</v>
      </c>
      <c r="D5710" s="88">
        <v>374.87</v>
      </c>
    </row>
    <row r="5711" spans="1:4" x14ac:dyDescent="0.2">
      <c r="A5711" s="86">
        <v>5605966</v>
      </c>
      <c r="B5711" s="87" t="s">
        <v>5867</v>
      </c>
      <c r="C5711" s="87" t="s">
        <v>146</v>
      </c>
      <c r="D5711" s="88">
        <v>417.66</v>
      </c>
    </row>
    <row r="5712" spans="1:4" x14ac:dyDescent="0.2">
      <c r="A5712" s="86">
        <v>5605967</v>
      </c>
      <c r="B5712" s="87" t="s">
        <v>5868</v>
      </c>
      <c r="C5712" s="87" t="s">
        <v>146</v>
      </c>
      <c r="D5712" s="88">
        <v>471.31</v>
      </c>
    </row>
    <row r="5713" spans="1:4" x14ac:dyDescent="0.2">
      <c r="A5713" s="86">
        <v>5605968</v>
      </c>
      <c r="B5713" s="87" t="s">
        <v>5869</v>
      </c>
      <c r="C5713" s="87" t="s">
        <v>146</v>
      </c>
      <c r="D5713" s="88">
        <v>577.20000000000005</v>
      </c>
    </row>
    <row r="5714" spans="1:4" x14ac:dyDescent="0.2">
      <c r="A5714" s="86">
        <v>5605969</v>
      </c>
      <c r="B5714" s="87" t="s">
        <v>5870</v>
      </c>
      <c r="C5714" s="87" t="s">
        <v>146</v>
      </c>
      <c r="D5714" s="88">
        <v>697.42</v>
      </c>
    </row>
    <row r="5715" spans="1:4" x14ac:dyDescent="0.2">
      <c r="A5715" s="86">
        <v>5909130</v>
      </c>
      <c r="B5715" s="87" t="s">
        <v>5871</v>
      </c>
      <c r="C5715" s="87" t="s">
        <v>4402</v>
      </c>
      <c r="D5715" s="88">
        <v>25.18</v>
      </c>
    </row>
    <row r="5716" spans="1:4" x14ac:dyDescent="0.2">
      <c r="A5716" s="86">
        <v>5914703</v>
      </c>
      <c r="B5716" s="87" t="s">
        <v>5872</v>
      </c>
      <c r="C5716" s="87" t="s">
        <v>4402</v>
      </c>
      <c r="D5716" s="88">
        <v>5.34</v>
      </c>
    </row>
    <row r="5717" spans="1:4" x14ac:dyDescent="0.2">
      <c r="A5717" s="86">
        <v>5914704</v>
      </c>
      <c r="B5717" s="87" t="s">
        <v>5873</v>
      </c>
      <c r="C5717" s="87" t="s">
        <v>4402</v>
      </c>
      <c r="D5717" s="88">
        <v>5.35</v>
      </c>
    </row>
    <row r="5718" spans="1:4" x14ac:dyDescent="0.2">
      <c r="A5718" s="86">
        <v>5914710</v>
      </c>
      <c r="B5718" s="87" t="s">
        <v>5874</v>
      </c>
      <c r="C5718" s="87" t="s">
        <v>4402</v>
      </c>
      <c r="D5718" s="88">
        <v>10.38</v>
      </c>
    </row>
    <row r="5719" spans="1:4" x14ac:dyDescent="0.2">
      <c r="A5719" s="86">
        <v>5914711</v>
      </c>
      <c r="B5719" s="87" t="s">
        <v>5875</v>
      </c>
      <c r="C5719" s="87" t="s">
        <v>4402</v>
      </c>
      <c r="D5719" s="88">
        <v>9.5</v>
      </c>
    </row>
    <row r="5720" spans="1:4" x14ac:dyDescent="0.2">
      <c r="A5720" s="86">
        <v>5914712</v>
      </c>
      <c r="B5720" s="87" t="s">
        <v>5876</v>
      </c>
      <c r="C5720" s="87" t="s">
        <v>4402</v>
      </c>
      <c r="D5720" s="88">
        <v>9.41</v>
      </c>
    </row>
    <row r="5721" spans="1:4" x14ac:dyDescent="0.2">
      <c r="A5721" s="86">
        <v>5915369</v>
      </c>
      <c r="B5721" s="87" t="s">
        <v>5877</v>
      </c>
      <c r="C5721" s="87" t="s">
        <v>151</v>
      </c>
      <c r="D5721" s="88">
        <v>7061.51</v>
      </c>
    </row>
    <row r="5722" spans="1:4" x14ac:dyDescent="0.2">
      <c r="A5722" s="86">
        <v>5915401</v>
      </c>
      <c r="B5722" s="87" t="s">
        <v>5878</v>
      </c>
      <c r="C5722" s="87" t="s">
        <v>151</v>
      </c>
      <c r="D5722" s="88">
        <v>6471.53</v>
      </c>
    </row>
    <row r="5723" spans="1:4" x14ac:dyDescent="0.2">
      <c r="A5723" s="86">
        <v>5915402</v>
      </c>
      <c r="B5723" s="87" t="s">
        <v>5879</v>
      </c>
      <c r="C5723" s="87" t="s">
        <v>151</v>
      </c>
      <c r="D5723" s="88">
        <v>3714.66</v>
      </c>
    </row>
    <row r="5724" spans="1:4" x14ac:dyDescent="0.2">
      <c r="A5724" s="86">
        <v>5915400</v>
      </c>
      <c r="B5724" s="87" t="s">
        <v>5880</v>
      </c>
      <c r="C5724" s="87" t="s">
        <v>151</v>
      </c>
      <c r="D5724" s="88">
        <v>3274.02</v>
      </c>
    </row>
    <row r="5725" spans="1:4" x14ac:dyDescent="0.2">
      <c r="A5725" s="86">
        <v>5914651</v>
      </c>
      <c r="B5725" s="87" t="s">
        <v>5881</v>
      </c>
      <c r="C5725" s="87" t="s">
        <v>4402</v>
      </c>
      <c r="D5725" s="88">
        <v>2.37</v>
      </c>
    </row>
    <row r="5726" spans="1:4" x14ac:dyDescent="0.2">
      <c r="A5726" s="86">
        <v>5914648</v>
      </c>
      <c r="B5726" s="87" t="s">
        <v>5882</v>
      </c>
      <c r="C5726" s="87" t="s">
        <v>4402</v>
      </c>
      <c r="D5726" s="88">
        <v>7.15</v>
      </c>
    </row>
    <row r="5727" spans="1:4" x14ac:dyDescent="0.2">
      <c r="A5727" s="86">
        <v>5914647</v>
      </c>
      <c r="B5727" s="87" t="s">
        <v>5883</v>
      </c>
      <c r="C5727" s="87" t="s">
        <v>4402</v>
      </c>
      <c r="D5727" s="88">
        <v>1.65</v>
      </c>
    </row>
    <row r="5728" spans="1:4" x14ac:dyDescent="0.2">
      <c r="A5728" s="86">
        <v>5915411</v>
      </c>
      <c r="B5728" s="87" t="s">
        <v>5884</v>
      </c>
      <c r="C5728" s="87" t="s">
        <v>4402</v>
      </c>
      <c r="D5728" s="88">
        <v>3.31</v>
      </c>
    </row>
    <row r="5729" spans="1:4" x14ac:dyDescent="0.2">
      <c r="A5729" s="86">
        <v>5915409</v>
      </c>
      <c r="B5729" s="87" t="s">
        <v>5885</v>
      </c>
      <c r="C5729" s="87" t="s">
        <v>4402</v>
      </c>
      <c r="D5729" s="88">
        <v>8.1</v>
      </c>
    </row>
    <row r="5730" spans="1:4" x14ac:dyDescent="0.2">
      <c r="A5730" s="86">
        <v>5915407</v>
      </c>
      <c r="B5730" s="87" t="s">
        <v>5886</v>
      </c>
      <c r="C5730" s="87" t="s">
        <v>4402</v>
      </c>
      <c r="D5730" s="88">
        <v>2.59</v>
      </c>
    </row>
    <row r="5731" spans="1:4" x14ac:dyDescent="0.2">
      <c r="A5731" s="86">
        <v>5914354</v>
      </c>
      <c r="B5731" s="87" t="s">
        <v>5887</v>
      </c>
      <c r="C5731" s="87" t="s">
        <v>4402</v>
      </c>
      <c r="D5731" s="88">
        <v>1.72</v>
      </c>
    </row>
    <row r="5732" spans="1:4" x14ac:dyDescent="0.2">
      <c r="A5732" s="86">
        <v>5915406</v>
      </c>
      <c r="B5732" s="87" t="s">
        <v>5888</v>
      </c>
      <c r="C5732" s="87" t="s">
        <v>4402</v>
      </c>
      <c r="D5732" s="88">
        <v>8.8000000000000007</v>
      </c>
    </row>
    <row r="5733" spans="1:4" x14ac:dyDescent="0.2">
      <c r="A5733" s="86">
        <v>5914652</v>
      </c>
      <c r="B5733" s="87" t="s">
        <v>5889</v>
      </c>
      <c r="C5733" s="87" t="s">
        <v>4402</v>
      </c>
      <c r="D5733" s="88">
        <v>3.17</v>
      </c>
    </row>
    <row r="5734" spans="1:4" x14ac:dyDescent="0.2">
      <c r="A5734" s="86">
        <v>5915417</v>
      </c>
      <c r="B5734" s="87" t="s">
        <v>5890</v>
      </c>
      <c r="C5734" s="87" t="s">
        <v>4402</v>
      </c>
      <c r="D5734" s="88">
        <v>5.01</v>
      </c>
    </row>
    <row r="5735" spans="1:4" x14ac:dyDescent="0.2">
      <c r="A5735" s="86">
        <v>5915414</v>
      </c>
      <c r="B5735" s="87" t="s">
        <v>5891</v>
      </c>
      <c r="C5735" s="87" t="s">
        <v>4402</v>
      </c>
      <c r="D5735" s="88">
        <v>2.64</v>
      </c>
    </row>
    <row r="5736" spans="1:4" x14ac:dyDescent="0.2">
      <c r="A5736" s="86">
        <v>5914351</v>
      </c>
      <c r="B5736" s="87" t="s">
        <v>5892</v>
      </c>
      <c r="C5736" s="87" t="s">
        <v>4402</v>
      </c>
      <c r="D5736" s="88">
        <v>2.5299999999999998</v>
      </c>
    </row>
    <row r="5737" spans="1:4" x14ac:dyDescent="0.2">
      <c r="A5737" s="86">
        <v>5914645</v>
      </c>
      <c r="B5737" s="87" t="s">
        <v>5893</v>
      </c>
      <c r="C5737" s="87" t="s">
        <v>4402</v>
      </c>
      <c r="D5737" s="88">
        <v>2.8</v>
      </c>
    </row>
    <row r="5738" spans="1:4" x14ac:dyDescent="0.2">
      <c r="A5738" s="86">
        <v>5914642</v>
      </c>
      <c r="B5738" s="87" t="s">
        <v>5894</v>
      </c>
      <c r="C5738" s="87" t="s">
        <v>4402</v>
      </c>
      <c r="D5738" s="88">
        <v>5.43</v>
      </c>
    </row>
    <row r="5739" spans="1:4" x14ac:dyDescent="0.2">
      <c r="A5739" s="86">
        <v>5914641</v>
      </c>
      <c r="B5739" s="87" t="s">
        <v>5895</v>
      </c>
      <c r="C5739" s="87" t="s">
        <v>4402</v>
      </c>
      <c r="D5739" s="88">
        <v>1.94</v>
      </c>
    </row>
    <row r="5740" spans="1:4" x14ac:dyDescent="0.2">
      <c r="A5740" s="86">
        <v>5915456</v>
      </c>
      <c r="B5740" s="87" t="s">
        <v>5896</v>
      </c>
      <c r="C5740" s="87" t="s">
        <v>4402</v>
      </c>
      <c r="D5740" s="88">
        <v>3.61</v>
      </c>
    </row>
    <row r="5741" spans="1:4" x14ac:dyDescent="0.2">
      <c r="A5741" s="86">
        <v>5915454</v>
      </c>
      <c r="B5741" s="87" t="s">
        <v>5897</v>
      </c>
      <c r="C5741" s="87" t="s">
        <v>4402</v>
      </c>
      <c r="D5741" s="88">
        <v>6.24</v>
      </c>
    </row>
    <row r="5742" spans="1:4" x14ac:dyDescent="0.2">
      <c r="A5742" s="86">
        <v>5915399</v>
      </c>
      <c r="B5742" s="87" t="s">
        <v>5898</v>
      </c>
      <c r="C5742" s="87" t="s">
        <v>4402</v>
      </c>
      <c r="D5742" s="88">
        <v>2.75</v>
      </c>
    </row>
    <row r="5743" spans="1:4" x14ac:dyDescent="0.2">
      <c r="A5743" s="86">
        <v>5914353</v>
      </c>
      <c r="B5743" s="87" t="s">
        <v>5899</v>
      </c>
      <c r="C5743" s="87" t="s">
        <v>4402</v>
      </c>
      <c r="D5743" s="88">
        <v>1.46</v>
      </c>
    </row>
    <row r="5744" spans="1:4" x14ac:dyDescent="0.2">
      <c r="A5744" s="86">
        <v>5915470</v>
      </c>
      <c r="B5744" s="87" t="s">
        <v>5900</v>
      </c>
      <c r="C5744" s="87" t="s">
        <v>4402</v>
      </c>
      <c r="D5744" s="88">
        <v>2.1</v>
      </c>
    </row>
    <row r="5745" spans="1:4" x14ac:dyDescent="0.2">
      <c r="A5745" s="86">
        <v>5915459</v>
      </c>
      <c r="B5745" s="87" t="s">
        <v>5901</v>
      </c>
      <c r="C5745" s="87" t="s">
        <v>4402</v>
      </c>
      <c r="D5745" s="88">
        <v>7.2</v>
      </c>
    </row>
    <row r="5746" spans="1:4" x14ac:dyDescent="0.2">
      <c r="A5746" s="86">
        <v>5915476</v>
      </c>
      <c r="B5746" s="87" t="s">
        <v>5902</v>
      </c>
      <c r="C5746" s="87" t="s">
        <v>4402</v>
      </c>
      <c r="D5746" s="88">
        <v>28.06</v>
      </c>
    </row>
    <row r="5747" spans="1:4" x14ac:dyDescent="0.2">
      <c r="A5747" s="86">
        <v>5914702</v>
      </c>
      <c r="B5747" s="87" t="s">
        <v>5903</v>
      </c>
      <c r="C5747" s="87" t="s">
        <v>4402</v>
      </c>
      <c r="D5747" s="88">
        <v>14.13</v>
      </c>
    </row>
    <row r="5748" spans="1:4" x14ac:dyDescent="0.2">
      <c r="A5748" s="86">
        <v>5914701</v>
      </c>
      <c r="B5748" s="87" t="s">
        <v>5904</v>
      </c>
      <c r="C5748" s="87" t="s">
        <v>4402</v>
      </c>
      <c r="D5748" s="88">
        <v>14.33</v>
      </c>
    </row>
    <row r="5749" spans="1:4" x14ac:dyDescent="0.2">
      <c r="A5749" s="86">
        <v>5906592</v>
      </c>
      <c r="B5749" s="87" t="s">
        <v>5905</v>
      </c>
      <c r="C5749" s="87" t="s">
        <v>151</v>
      </c>
      <c r="D5749" s="88">
        <v>31</v>
      </c>
    </row>
    <row r="5750" spans="1:4" x14ac:dyDescent="0.2">
      <c r="A5750" s="86">
        <v>5906591</v>
      </c>
      <c r="B5750" s="87" t="s">
        <v>5906</v>
      </c>
      <c r="C5750" s="87" t="s">
        <v>151</v>
      </c>
      <c r="D5750" s="88">
        <v>29.46</v>
      </c>
    </row>
    <row r="5751" spans="1:4" x14ac:dyDescent="0.2">
      <c r="A5751" s="86">
        <v>5914653</v>
      </c>
      <c r="B5751" s="87" t="s">
        <v>5907</v>
      </c>
      <c r="C5751" s="87" t="s">
        <v>4402</v>
      </c>
      <c r="D5751" s="88">
        <v>3.48</v>
      </c>
    </row>
    <row r="5752" spans="1:4" x14ac:dyDescent="0.2">
      <c r="A5752" s="86">
        <v>5915405</v>
      </c>
      <c r="B5752" s="87" t="s">
        <v>5908</v>
      </c>
      <c r="C5752" s="87" t="s">
        <v>4402</v>
      </c>
      <c r="D5752" s="88">
        <v>5.43</v>
      </c>
    </row>
    <row r="5753" spans="1:4" x14ac:dyDescent="0.2">
      <c r="A5753" s="86">
        <v>5914657</v>
      </c>
      <c r="B5753" s="87" t="s">
        <v>5909</v>
      </c>
      <c r="C5753" s="87" t="s">
        <v>4402</v>
      </c>
      <c r="D5753" s="88">
        <v>17.23</v>
      </c>
    </row>
    <row r="5754" spans="1:4" x14ac:dyDescent="0.2">
      <c r="A5754" s="86">
        <v>5914363</v>
      </c>
      <c r="B5754" s="87" t="s">
        <v>5910</v>
      </c>
      <c r="C5754" s="87" t="s">
        <v>4402</v>
      </c>
      <c r="D5754" s="88">
        <v>16.78</v>
      </c>
    </row>
    <row r="5755" spans="1:4" x14ac:dyDescent="0.2">
      <c r="A5755" s="86">
        <v>5914646</v>
      </c>
      <c r="B5755" s="87" t="s">
        <v>5911</v>
      </c>
      <c r="C5755" s="87" t="s">
        <v>4402</v>
      </c>
      <c r="D5755" s="88">
        <v>8.17</v>
      </c>
    </row>
    <row r="5756" spans="1:4" x14ac:dyDescent="0.2">
      <c r="A5756" s="86">
        <v>5919535</v>
      </c>
      <c r="B5756" s="87" t="s">
        <v>5912</v>
      </c>
      <c r="C5756" s="87" t="s">
        <v>4402</v>
      </c>
      <c r="D5756" s="88">
        <v>18.8</v>
      </c>
    </row>
    <row r="5757" spans="1:4" x14ac:dyDescent="0.2">
      <c r="A5757" s="86">
        <v>5919533</v>
      </c>
      <c r="B5757" s="87" t="s">
        <v>5913</v>
      </c>
      <c r="C5757" s="87" t="s">
        <v>4402</v>
      </c>
      <c r="D5757" s="88">
        <v>63.24</v>
      </c>
    </row>
    <row r="5758" spans="1:4" x14ac:dyDescent="0.2">
      <c r="A5758" s="86">
        <v>5919534</v>
      </c>
      <c r="B5758" s="87" t="s">
        <v>5914</v>
      </c>
      <c r="C5758" s="87" t="s">
        <v>4402</v>
      </c>
      <c r="D5758" s="88">
        <v>57.73</v>
      </c>
    </row>
    <row r="5759" spans="1:4" x14ac:dyDescent="0.2">
      <c r="A5759" s="86">
        <v>5909007</v>
      </c>
      <c r="B5759" s="87" t="s">
        <v>5915</v>
      </c>
      <c r="C5759" s="87" t="s">
        <v>4402</v>
      </c>
      <c r="D5759" s="88">
        <v>17.43</v>
      </c>
    </row>
    <row r="5760" spans="1:4" x14ac:dyDescent="0.2">
      <c r="A5760" s="86">
        <v>5919538</v>
      </c>
      <c r="B5760" s="87" t="s">
        <v>5916</v>
      </c>
      <c r="C5760" s="87" t="s">
        <v>4402</v>
      </c>
      <c r="D5760" s="88">
        <v>14.66</v>
      </c>
    </row>
    <row r="5761" spans="1:4" x14ac:dyDescent="0.2">
      <c r="A5761" s="86">
        <v>5919540</v>
      </c>
      <c r="B5761" s="87" t="s">
        <v>5917</v>
      </c>
      <c r="C5761" s="87" t="s">
        <v>4402</v>
      </c>
      <c r="D5761" s="88">
        <v>3.07</v>
      </c>
    </row>
    <row r="5762" spans="1:4" x14ac:dyDescent="0.2">
      <c r="A5762" s="86">
        <v>5914705</v>
      </c>
      <c r="B5762" s="87" t="s">
        <v>5918</v>
      </c>
      <c r="C5762" s="87" t="s">
        <v>4402</v>
      </c>
      <c r="D5762" s="88">
        <v>20.76</v>
      </c>
    </row>
    <row r="5763" spans="1:4" x14ac:dyDescent="0.2">
      <c r="A5763" s="86">
        <v>5914706</v>
      </c>
      <c r="B5763" s="87" t="s">
        <v>5919</v>
      </c>
      <c r="C5763" s="87" t="s">
        <v>4402</v>
      </c>
      <c r="D5763" s="88">
        <v>19</v>
      </c>
    </row>
    <row r="5764" spans="1:4" x14ac:dyDescent="0.2">
      <c r="A5764" s="86">
        <v>5914707</v>
      </c>
      <c r="B5764" s="87" t="s">
        <v>5920</v>
      </c>
      <c r="C5764" s="87" t="s">
        <v>4402</v>
      </c>
      <c r="D5764" s="88">
        <v>18.829999999999998</v>
      </c>
    </row>
    <row r="5765" spans="1:4" x14ac:dyDescent="0.2">
      <c r="A5765" s="86">
        <v>5914677</v>
      </c>
      <c r="B5765" s="87" t="s">
        <v>5921</v>
      </c>
      <c r="C5765" s="87" t="s">
        <v>4402</v>
      </c>
      <c r="D5765" s="88">
        <v>28.33</v>
      </c>
    </row>
    <row r="5766" spans="1:4" x14ac:dyDescent="0.2">
      <c r="A5766" s="86">
        <v>5914676</v>
      </c>
      <c r="B5766" s="87" t="s">
        <v>5922</v>
      </c>
      <c r="C5766" s="87" t="s">
        <v>4402</v>
      </c>
      <c r="D5766" s="88">
        <v>23.63</v>
      </c>
    </row>
    <row r="5767" spans="1:4" x14ac:dyDescent="0.2">
      <c r="A5767" s="86">
        <v>5914678</v>
      </c>
      <c r="B5767" s="87" t="s">
        <v>5923</v>
      </c>
      <c r="C5767" s="87" t="s">
        <v>4402</v>
      </c>
      <c r="D5767" s="88">
        <v>33.49</v>
      </c>
    </row>
    <row r="5768" spans="1:4" x14ac:dyDescent="0.2">
      <c r="A5768" s="86">
        <v>5914679</v>
      </c>
      <c r="B5768" s="87" t="s">
        <v>5924</v>
      </c>
      <c r="C5768" s="87" t="s">
        <v>4402</v>
      </c>
      <c r="D5768" s="88">
        <v>53.39</v>
      </c>
    </row>
    <row r="5769" spans="1:4" x14ac:dyDescent="0.2">
      <c r="A5769" s="86">
        <v>5914681</v>
      </c>
      <c r="B5769" s="87" t="s">
        <v>5925</v>
      </c>
      <c r="C5769" s="87" t="s">
        <v>4402</v>
      </c>
      <c r="D5769" s="88">
        <v>63.7</v>
      </c>
    </row>
    <row r="5770" spans="1:4" x14ac:dyDescent="0.2">
      <c r="A5770" s="86">
        <v>5914680</v>
      </c>
      <c r="B5770" s="87" t="s">
        <v>5926</v>
      </c>
      <c r="C5770" s="87" t="s">
        <v>4402</v>
      </c>
      <c r="D5770" s="88">
        <v>44.35</v>
      </c>
    </row>
    <row r="5771" spans="1:4" x14ac:dyDescent="0.2">
      <c r="A5771" s="86">
        <v>5915015</v>
      </c>
      <c r="B5771" s="87" t="s">
        <v>5927</v>
      </c>
      <c r="C5771" s="87" t="s">
        <v>4402</v>
      </c>
      <c r="D5771" s="88">
        <v>20.74</v>
      </c>
    </row>
    <row r="5772" spans="1:4" x14ac:dyDescent="0.2">
      <c r="A5772" s="86">
        <v>5915373</v>
      </c>
      <c r="B5772" s="87" t="s">
        <v>5928</v>
      </c>
      <c r="C5772" s="87" t="s">
        <v>4402</v>
      </c>
      <c r="D5772" s="88">
        <v>17.440000000000001</v>
      </c>
    </row>
    <row r="5773" spans="1:4" x14ac:dyDescent="0.2">
      <c r="A5773" s="86">
        <v>5914333</v>
      </c>
      <c r="B5773" s="87" t="s">
        <v>5929</v>
      </c>
      <c r="C5773" s="87" t="s">
        <v>4402</v>
      </c>
      <c r="D5773" s="88">
        <v>32.159999999999997</v>
      </c>
    </row>
    <row r="5774" spans="1:4" x14ac:dyDescent="0.2">
      <c r="A5774" s="86">
        <v>5914655</v>
      </c>
      <c r="B5774" s="87" t="s">
        <v>5930</v>
      </c>
      <c r="C5774" s="87" t="s">
        <v>4402</v>
      </c>
      <c r="D5774" s="88">
        <v>32.6</v>
      </c>
    </row>
    <row r="5775" spans="1:4" x14ac:dyDescent="0.2">
      <c r="A5775" s="86">
        <v>5915474</v>
      </c>
      <c r="B5775" s="87" t="s">
        <v>5931</v>
      </c>
      <c r="C5775" s="87" t="s">
        <v>4402</v>
      </c>
      <c r="D5775" s="88">
        <v>29.67</v>
      </c>
    </row>
    <row r="5776" spans="1:4" x14ac:dyDescent="0.2">
      <c r="A5776" s="86">
        <v>5914654</v>
      </c>
      <c r="B5776" s="87" t="s">
        <v>5932</v>
      </c>
      <c r="C5776" s="87" t="s">
        <v>4402</v>
      </c>
      <c r="D5776" s="88">
        <v>26.99</v>
      </c>
    </row>
    <row r="5777" spans="1:4" x14ac:dyDescent="0.2">
      <c r="A5777" s="86">
        <v>5914686</v>
      </c>
      <c r="B5777" s="87" t="s">
        <v>5933</v>
      </c>
      <c r="C5777" s="87" t="s">
        <v>4402</v>
      </c>
      <c r="D5777" s="88">
        <v>23.65</v>
      </c>
    </row>
    <row r="5778" spans="1:4" x14ac:dyDescent="0.2">
      <c r="A5778" s="86">
        <v>5914685</v>
      </c>
      <c r="B5778" s="87" t="s">
        <v>5934</v>
      </c>
      <c r="C5778" s="87" t="s">
        <v>4402</v>
      </c>
      <c r="D5778" s="88">
        <v>23.79</v>
      </c>
    </row>
    <row r="5779" spans="1:4" x14ac:dyDescent="0.2">
      <c r="A5779" s="86">
        <v>5914682</v>
      </c>
      <c r="B5779" s="87" t="s">
        <v>5935</v>
      </c>
      <c r="C5779" s="87" t="s">
        <v>4402</v>
      </c>
      <c r="D5779" s="88">
        <v>30.52</v>
      </c>
    </row>
    <row r="5780" spans="1:4" x14ac:dyDescent="0.2">
      <c r="A5780" s="86">
        <v>5914683</v>
      </c>
      <c r="B5780" s="87" t="s">
        <v>5936</v>
      </c>
      <c r="C5780" s="87" t="s">
        <v>4402</v>
      </c>
      <c r="D5780" s="88">
        <v>35.03</v>
      </c>
    </row>
    <row r="5781" spans="1:4" x14ac:dyDescent="0.2">
      <c r="A5781" s="86">
        <v>5914684</v>
      </c>
      <c r="B5781" s="87" t="s">
        <v>5937</v>
      </c>
      <c r="C5781" s="87" t="s">
        <v>4402</v>
      </c>
      <c r="D5781" s="88">
        <v>26.45</v>
      </c>
    </row>
    <row r="5782" spans="1:4" x14ac:dyDescent="0.2">
      <c r="A5782" s="86">
        <v>5914675</v>
      </c>
      <c r="B5782" s="87" t="s">
        <v>5938</v>
      </c>
      <c r="C5782" s="87" t="s">
        <v>4402</v>
      </c>
      <c r="D5782" s="88">
        <v>2.89</v>
      </c>
    </row>
    <row r="5783" spans="1:4" x14ac:dyDescent="0.2">
      <c r="A5783" s="86">
        <v>5915433</v>
      </c>
      <c r="B5783" s="87" t="s">
        <v>5939</v>
      </c>
      <c r="C5783" s="87" t="s">
        <v>4402</v>
      </c>
      <c r="D5783" s="88">
        <v>33.93</v>
      </c>
    </row>
    <row r="5784" spans="1:4" x14ac:dyDescent="0.2">
      <c r="A5784" s="86">
        <v>5914304</v>
      </c>
      <c r="B5784" s="87" t="s">
        <v>5940</v>
      </c>
      <c r="C5784" s="87" t="s">
        <v>4402</v>
      </c>
      <c r="D5784" s="88">
        <v>3.33</v>
      </c>
    </row>
    <row r="5785" spans="1:4" x14ac:dyDescent="0.2">
      <c r="A5785" s="86">
        <v>5914305</v>
      </c>
      <c r="B5785" s="87" t="s">
        <v>5941</v>
      </c>
      <c r="C5785" s="87" t="s">
        <v>4402</v>
      </c>
      <c r="D5785" s="88">
        <v>3.3</v>
      </c>
    </row>
    <row r="5786" spans="1:4" x14ac:dyDescent="0.2">
      <c r="A5786" s="86">
        <v>5915440</v>
      </c>
      <c r="B5786" s="87" t="s">
        <v>5942</v>
      </c>
      <c r="C5786" s="87" t="s">
        <v>4402</v>
      </c>
      <c r="D5786" s="88">
        <v>2.95</v>
      </c>
    </row>
    <row r="5787" spans="1:4" x14ac:dyDescent="0.2">
      <c r="A5787" s="86">
        <v>5914306</v>
      </c>
      <c r="B5787" s="87" t="s">
        <v>5943</v>
      </c>
      <c r="C5787" s="87" t="s">
        <v>4402</v>
      </c>
      <c r="D5787" s="88">
        <v>2.74</v>
      </c>
    </row>
    <row r="5788" spans="1:4" x14ac:dyDescent="0.2">
      <c r="A5788" s="86">
        <v>5914307</v>
      </c>
      <c r="B5788" s="87" t="s">
        <v>5944</v>
      </c>
      <c r="C5788" s="87" t="s">
        <v>4402</v>
      </c>
      <c r="D5788" s="88">
        <v>2.59</v>
      </c>
    </row>
    <row r="5789" spans="1:4" x14ac:dyDescent="0.2">
      <c r="A5789" s="86">
        <v>5914308</v>
      </c>
      <c r="B5789" s="87" t="s">
        <v>5945</v>
      </c>
      <c r="C5789" s="87" t="s">
        <v>4402</v>
      </c>
      <c r="D5789" s="88">
        <v>2.5099999999999998</v>
      </c>
    </row>
    <row r="5790" spans="1:4" x14ac:dyDescent="0.2">
      <c r="A5790" s="86">
        <v>5914309</v>
      </c>
      <c r="B5790" s="87" t="s">
        <v>5946</v>
      </c>
      <c r="C5790" s="87" t="s">
        <v>4402</v>
      </c>
      <c r="D5790" s="88">
        <v>5.54</v>
      </c>
    </row>
    <row r="5791" spans="1:4" x14ac:dyDescent="0.2">
      <c r="A5791" s="86">
        <v>5914310</v>
      </c>
      <c r="B5791" s="87" t="s">
        <v>5947</v>
      </c>
      <c r="C5791" s="87" t="s">
        <v>4402</v>
      </c>
      <c r="D5791" s="88">
        <v>4.62</v>
      </c>
    </row>
    <row r="5792" spans="1:4" x14ac:dyDescent="0.2">
      <c r="A5792" s="86">
        <v>5914352</v>
      </c>
      <c r="B5792" s="87" t="s">
        <v>5948</v>
      </c>
      <c r="C5792" s="87" t="s">
        <v>4402</v>
      </c>
      <c r="D5792" s="88">
        <v>4.1100000000000003</v>
      </c>
    </row>
    <row r="5793" spans="1:4" x14ac:dyDescent="0.2">
      <c r="A5793" s="86">
        <v>5914311</v>
      </c>
      <c r="B5793" s="87" t="s">
        <v>5949</v>
      </c>
      <c r="C5793" s="87" t="s">
        <v>4402</v>
      </c>
      <c r="D5793" s="88">
        <v>3.78</v>
      </c>
    </row>
    <row r="5794" spans="1:4" x14ac:dyDescent="0.2">
      <c r="A5794" s="86">
        <v>5914312</v>
      </c>
      <c r="B5794" s="87" t="s">
        <v>5950</v>
      </c>
      <c r="C5794" s="87" t="s">
        <v>4402</v>
      </c>
      <c r="D5794" s="88">
        <v>3.57</v>
      </c>
    </row>
    <row r="5795" spans="1:4" x14ac:dyDescent="0.2">
      <c r="A5795" s="86">
        <v>5914313</v>
      </c>
      <c r="B5795" s="87" t="s">
        <v>5951</v>
      </c>
      <c r="C5795" s="87" t="s">
        <v>4402</v>
      </c>
      <c r="D5795" s="88">
        <v>3.42</v>
      </c>
    </row>
    <row r="5796" spans="1:4" x14ac:dyDescent="0.2">
      <c r="A5796" s="86">
        <v>5914339</v>
      </c>
      <c r="B5796" s="87" t="s">
        <v>5952</v>
      </c>
      <c r="C5796" s="87" t="s">
        <v>4402</v>
      </c>
      <c r="D5796" s="88">
        <v>9.2200000000000006</v>
      </c>
    </row>
    <row r="5797" spans="1:4" x14ac:dyDescent="0.2">
      <c r="A5797" s="86">
        <v>5914650</v>
      </c>
      <c r="B5797" s="87" t="s">
        <v>5953</v>
      </c>
      <c r="C5797" s="87" t="s">
        <v>4402</v>
      </c>
      <c r="D5797" s="88">
        <v>10.48</v>
      </c>
    </row>
    <row r="5798" spans="1:4" x14ac:dyDescent="0.2">
      <c r="A5798" s="86">
        <v>5914358</v>
      </c>
      <c r="B5798" s="87" t="s">
        <v>5954</v>
      </c>
      <c r="C5798" s="87" t="s">
        <v>4402</v>
      </c>
      <c r="D5798" s="88">
        <v>8.69</v>
      </c>
    </row>
    <row r="5799" spans="1:4" x14ac:dyDescent="0.2">
      <c r="A5799" s="86">
        <v>5915421</v>
      </c>
      <c r="B5799" s="87" t="s">
        <v>5955</v>
      </c>
      <c r="C5799" s="87" t="s">
        <v>4402</v>
      </c>
      <c r="D5799" s="88">
        <v>24.86</v>
      </c>
    </row>
    <row r="5800" spans="1:4" x14ac:dyDescent="0.2">
      <c r="A5800" s="86">
        <v>5914649</v>
      </c>
      <c r="B5800" s="87" t="s">
        <v>5956</v>
      </c>
      <c r="C5800" s="87" t="s">
        <v>4402</v>
      </c>
      <c r="D5800" s="88">
        <v>7.29</v>
      </c>
    </row>
    <row r="5801" spans="1:4" x14ac:dyDescent="0.2">
      <c r="A5801" s="86">
        <v>5914643</v>
      </c>
      <c r="B5801" s="87" t="s">
        <v>5957</v>
      </c>
      <c r="C5801" s="87" t="s">
        <v>4402</v>
      </c>
      <c r="D5801" s="88">
        <v>5.24</v>
      </c>
    </row>
    <row r="5802" spans="1:4" x14ac:dyDescent="0.2">
      <c r="A5802" s="86">
        <v>5914328</v>
      </c>
      <c r="B5802" s="87" t="s">
        <v>5958</v>
      </c>
      <c r="C5802" s="87" t="s">
        <v>4402</v>
      </c>
      <c r="D5802" s="88">
        <v>25.97</v>
      </c>
    </row>
    <row r="5803" spans="1:4" x14ac:dyDescent="0.2">
      <c r="A5803" s="86">
        <v>5914610</v>
      </c>
      <c r="B5803" s="87" t="s">
        <v>5959</v>
      </c>
      <c r="C5803" s="87" t="s">
        <v>4402</v>
      </c>
      <c r="D5803" s="88">
        <v>35.5</v>
      </c>
    </row>
    <row r="5804" spans="1:4" x14ac:dyDescent="0.2">
      <c r="A5804" s="86">
        <v>5915408</v>
      </c>
      <c r="B5804" s="87" t="s">
        <v>5960</v>
      </c>
      <c r="C5804" s="87" t="s">
        <v>4402</v>
      </c>
      <c r="D5804" s="88">
        <v>5.24</v>
      </c>
    </row>
    <row r="5805" spans="1:4" x14ac:dyDescent="0.2">
      <c r="A5805" s="86">
        <v>5915306</v>
      </c>
      <c r="B5805" s="87" t="s">
        <v>5961</v>
      </c>
      <c r="C5805" s="87" t="s">
        <v>151</v>
      </c>
      <c r="D5805" s="88">
        <v>34.15</v>
      </c>
    </row>
    <row r="5806" spans="1:4" x14ac:dyDescent="0.2">
      <c r="A5806" s="86">
        <v>5914708</v>
      </c>
      <c r="B5806" s="87" t="s">
        <v>5962</v>
      </c>
      <c r="C5806" s="87" t="s">
        <v>4402</v>
      </c>
      <c r="D5806" s="88">
        <v>39.06</v>
      </c>
    </row>
    <row r="5807" spans="1:4" x14ac:dyDescent="0.2">
      <c r="A5807" s="86">
        <v>5914687</v>
      </c>
      <c r="B5807" s="87" t="s">
        <v>5963</v>
      </c>
      <c r="C5807" s="87" t="s">
        <v>4402</v>
      </c>
      <c r="D5807" s="88">
        <v>38.57</v>
      </c>
    </row>
    <row r="5808" spans="1:4" x14ac:dyDescent="0.2">
      <c r="A5808" s="86">
        <v>5914709</v>
      </c>
      <c r="B5808" s="87" t="s">
        <v>5964</v>
      </c>
      <c r="C5808" s="87" t="s">
        <v>4402</v>
      </c>
      <c r="D5808" s="88">
        <v>43.21</v>
      </c>
    </row>
    <row r="5809" spans="1:4" x14ac:dyDescent="0.2">
      <c r="A5809" s="86">
        <v>5914688</v>
      </c>
      <c r="B5809" s="87" t="s">
        <v>5965</v>
      </c>
      <c r="C5809" s="87" t="s">
        <v>4402</v>
      </c>
      <c r="D5809" s="88">
        <v>41.73</v>
      </c>
    </row>
    <row r="5810" spans="1:4" x14ac:dyDescent="0.2">
      <c r="A5810" s="86">
        <v>5914695</v>
      </c>
      <c r="B5810" s="87" t="s">
        <v>5966</v>
      </c>
      <c r="C5810" s="87" t="s">
        <v>4402</v>
      </c>
      <c r="D5810" s="88">
        <v>30.65</v>
      </c>
    </row>
    <row r="5811" spans="1:4" x14ac:dyDescent="0.2">
      <c r="A5811" s="86">
        <v>5914689</v>
      </c>
      <c r="B5811" s="87" t="s">
        <v>5967</v>
      </c>
      <c r="C5811" s="87" t="s">
        <v>4402</v>
      </c>
      <c r="D5811" s="88">
        <v>30.26</v>
      </c>
    </row>
    <row r="5812" spans="1:4" x14ac:dyDescent="0.2">
      <c r="A5812" s="86">
        <v>5914696</v>
      </c>
      <c r="B5812" s="87" t="s">
        <v>5968</v>
      </c>
      <c r="C5812" s="87" t="s">
        <v>4402</v>
      </c>
      <c r="D5812" s="88">
        <v>33.9</v>
      </c>
    </row>
    <row r="5813" spans="1:4" x14ac:dyDescent="0.2">
      <c r="A5813" s="86">
        <v>5914690</v>
      </c>
      <c r="B5813" s="87" t="s">
        <v>5969</v>
      </c>
      <c r="C5813" s="87" t="s">
        <v>4402</v>
      </c>
      <c r="D5813" s="88">
        <v>32.74</v>
      </c>
    </row>
    <row r="5814" spans="1:4" x14ac:dyDescent="0.2">
      <c r="A5814" s="86">
        <v>5914697</v>
      </c>
      <c r="B5814" s="87" t="s">
        <v>5970</v>
      </c>
      <c r="C5814" s="87" t="s">
        <v>4402</v>
      </c>
      <c r="D5814" s="88">
        <v>25.88</v>
      </c>
    </row>
    <row r="5815" spans="1:4" x14ac:dyDescent="0.2">
      <c r="A5815" s="86">
        <v>5914691</v>
      </c>
      <c r="B5815" s="87" t="s">
        <v>5971</v>
      </c>
      <c r="C5815" s="87" t="s">
        <v>4402</v>
      </c>
      <c r="D5815" s="88">
        <v>25.54</v>
      </c>
    </row>
    <row r="5816" spans="1:4" x14ac:dyDescent="0.2">
      <c r="A5816" s="86">
        <v>5914698</v>
      </c>
      <c r="B5816" s="87" t="s">
        <v>5972</v>
      </c>
      <c r="C5816" s="87" t="s">
        <v>4402</v>
      </c>
      <c r="D5816" s="88">
        <v>28.62</v>
      </c>
    </row>
    <row r="5817" spans="1:4" x14ac:dyDescent="0.2">
      <c r="A5817" s="86">
        <v>5914692</v>
      </c>
      <c r="B5817" s="87" t="s">
        <v>5973</v>
      </c>
      <c r="C5817" s="87" t="s">
        <v>4402</v>
      </c>
      <c r="D5817" s="88">
        <v>27.64</v>
      </c>
    </row>
    <row r="5818" spans="1:4" x14ac:dyDescent="0.2">
      <c r="A5818" s="86">
        <v>5914699</v>
      </c>
      <c r="B5818" s="87" t="s">
        <v>5974</v>
      </c>
      <c r="C5818" s="87" t="s">
        <v>4402</v>
      </c>
      <c r="D5818" s="88">
        <v>28.97</v>
      </c>
    </row>
    <row r="5819" spans="1:4" x14ac:dyDescent="0.2">
      <c r="A5819" s="86">
        <v>5914693</v>
      </c>
      <c r="B5819" s="87" t="s">
        <v>5975</v>
      </c>
      <c r="C5819" s="87" t="s">
        <v>4402</v>
      </c>
      <c r="D5819" s="88">
        <v>28.6</v>
      </c>
    </row>
    <row r="5820" spans="1:4" x14ac:dyDescent="0.2">
      <c r="A5820" s="86">
        <v>5914700</v>
      </c>
      <c r="B5820" s="87" t="s">
        <v>5976</v>
      </c>
      <c r="C5820" s="87" t="s">
        <v>4402</v>
      </c>
      <c r="D5820" s="88">
        <v>32.04</v>
      </c>
    </row>
    <row r="5821" spans="1:4" x14ac:dyDescent="0.2">
      <c r="A5821" s="86">
        <v>5914694</v>
      </c>
      <c r="B5821" s="87" t="s">
        <v>5977</v>
      </c>
      <c r="C5821" s="87" t="s">
        <v>4402</v>
      </c>
      <c r="D5821" s="88">
        <v>30.94</v>
      </c>
    </row>
    <row r="5822" spans="1:4" x14ac:dyDescent="0.2">
      <c r="A5822" s="86">
        <v>5915441</v>
      </c>
      <c r="B5822" s="87" t="s">
        <v>5978</v>
      </c>
      <c r="C5822" s="87" t="s">
        <v>4402</v>
      </c>
      <c r="D5822" s="88">
        <v>97.7</v>
      </c>
    </row>
    <row r="5823" spans="1:4" x14ac:dyDescent="0.2">
      <c r="A5823" s="86">
        <v>5901639</v>
      </c>
      <c r="B5823" s="87" t="s">
        <v>5979</v>
      </c>
      <c r="C5823" s="87" t="s">
        <v>5980</v>
      </c>
      <c r="D5823" s="88">
        <v>0.85</v>
      </c>
    </row>
    <row r="5824" spans="1:4" x14ac:dyDescent="0.2">
      <c r="A5824" s="86">
        <v>5901638</v>
      </c>
      <c r="B5824" s="87" t="s">
        <v>5981</v>
      </c>
      <c r="C5824" s="87" t="s">
        <v>5980</v>
      </c>
      <c r="D5824" s="88">
        <v>0.68</v>
      </c>
    </row>
    <row r="5825" spans="1:4" x14ac:dyDescent="0.2">
      <c r="A5825" s="86">
        <v>5901640</v>
      </c>
      <c r="B5825" s="87" t="s">
        <v>5982</v>
      </c>
      <c r="C5825" s="87" t="s">
        <v>5980</v>
      </c>
      <c r="D5825" s="88">
        <v>0.55000000000000004</v>
      </c>
    </row>
    <row r="5826" spans="1:4" x14ac:dyDescent="0.2">
      <c r="A5826" s="86">
        <v>5914359</v>
      </c>
      <c r="B5826" s="87" t="s">
        <v>5983</v>
      </c>
      <c r="C5826" s="87" t="s">
        <v>5980</v>
      </c>
      <c r="D5826" s="88">
        <v>1.1599999999999999</v>
      </c>
    </row>
    <row r="5827" spans="1:4" x14ac:dyDescent="0.2">
      <c r="A5827" s="86">
        <v>5914374</v>
      </c>
      <c r="B5827" s="87" t="s">
        <v>5984</v>
      </c>
      <c r="C5827" s="87" t="s">
        <v>5980</v>
      </c>
      <c r="D5827" s="88">
        <v>0.93</v>
      </c>
    </row>
    <row r="5828" spans="1:4" x14ac:dyDescent="0.2">
      <c r="A5828" s="86">
        <v>5914389</v>
      </c>
      <c r="B5828" s="87" t="s">
        <v>5985</v>
      </c>
      <c r="C5828" s="87" t="s">
        <v>5980</v>
      </c>
      <c r="D5828" s="88">
        <v>0.74</v>
      </c>
    </row>
    <row r="5829" spans="1:4" x14ac:dyDescent="0.2">
      <c r="A5829" s="86">
        <v>5915319</v>
      </c>
      <c r="B5829" s="87" t="s">
        <v>5986</v>
      </c>
      <c r="C5829" s="87" t="s">
        <v>5980</v>
      </c>
      <c r="D5829" s="88">
        <v>0.85</v>
      </c>
    </row>
    <row r="5830" spans="1:4" x14ac:dyDescent="0.2">
      <c r="A5830" s="86">
        <v>5915320</v>
      </c>
      <c r="B5830" s="87" t="s">
        <v>5987</v>
      </c>
      <c r="C5830" s="87" t="s">
        <v>5980</v>
      </c>
      <c r="D5830" s="88">
        <v>0.68</v>
      </c>
    </row>
    <row r="5831" spans="1:4" x14ac:dyDescent="0.2">
      <c r="A5831" s="86">
        <v>5915321</v>
      </c>
      <c r="B5831" s="87" t="s">
        <v>5988</v>
      </c>
      <c r="C5831" s="87" t="s">
        <v>5980</v>
      </c>
      <c r="D5831" s="88">
        <v>0.55000000000000004</v>
      </c>
    </row>
    <row r="5832" spans="1:4" x14ac:dyDescent="0.2">
      <c r="A5832" s="86">
        <v>5914314</v>
      </c>
      <c r="B5832" s="87" t="s">
        <v>5989</v>
      </c>
      <c r="C5832" s="87" t="s">
        <v>5980</v>
      </c>
      <c r="D5832" s="88">
        <v>1.25</v>
      </c>
    </row>
    <row r="5833" spans="1:4" x14ac:dyDescent="0.2">
      <c r="A5833" s="86">
        <v>5914329</v>
      </c>
      <c r="B5833" s="87" t="s">
        <v>5990</v>
      </c>
      <c r="C5833" s="87" t="s">
        <v>5980</v>
      </c>
      <c r="D5833" s="88">
        <v>1</v>
      </c>
    </row>
    <row r="5834" spans="1:4" x14ac:dyDescent="0.2">
      <c r="A5834" s="86">
        <v>5914344</v>
      </c>
      <c r="B5834" s="87" t="s">
        <v>5991</v>
      </c>
      <c r="C5834" s="87" t="s">
        <v>5980</v>
      </c>
      <c r="D5834" s="88">
        <v>0.81</v>
      </c>
    </row>
    <row r="5835" spans="1:4" x14ac:dyDescent="0.2">
      <c r="A5835" s="86">
        <v>5914539</v>
      </c>
      <c r="B5835" s="87" t="s">
        <v>5992</v>
      </c>
      <c r="C5835" s="87" t="s">
        <v>5980</v>
      </c>
      <c r="D5835" s="88">
        <v>0.97</v>
      </c>
    </row>
    <row r="5836" spans="1:4" x14ac:dyDescent="0.2">
      <c r="A5836" s="86">
        <v>5914554</v>
      </c>
      <c r="B5836" s="87" t="s">
        <v>5993</v>
      </c>
      <c r="C5836" s="87" t="s">
        <v>5980</v>
      </c>
      <c r="D5836" s="88">
        <v>0.78</v>
      </c>
    </row>
    <row r="5837" spans="1:4" x14ac:dyDescent="0.2">
      <c r="A5837" s="86">
        <v>5914569</v>
      </c>
      <c r="B5837" s="87" t="s">
        <v>5994</v>
      </c>
      <c r="C5837" s="87" t="s">
        <v>5980</v>
      </c>
      <c r="D5837" s="88">
        <v>0.63</v>
      </c>
    </row>
    <row r="5838" spans="1:4" x14ac:dyDescent="0.2">
      <c r="A5838" s="86">
        <v>5915012</v>
      </c>
      <c r="B5838" s="87" t="s">
        <v>5995</v>
      </c>
      <c r="C5838" s="87" t="s">
        <v>5980</v>
      </c>
      <c r="D5838" s="88">
        <v>2.12</v>
      </c>
    </row>
    <row r="5839" spans="1:4" x14ac:dyDescent="0.2">
      <c r="A5839" s="86">
        <v>5915013</v>
      </c>
      <c r="B5839" s="87" t="s">
        <v>5996</v>
      </c>
      <c r="C5839" s="87" t="s">
        <v>5980</v>
      </c>
      <c r="D5839" s="88">
        <v>1.69</v>
      </c>
    </row>
    <row r="5840" spans="1:4" x14ac:dyDescent="0.2">
      <c r="A5840" s="86">
        <v>5915014</v>
      </c>
      <c r="B5840" s="87" t="s">
        <v>5997</v>
      </c>
      <c r="C5840" s="87" t="s">
        <v>5980</v>
      </c>
      <c r="D5840" s="88">
        <v>1.36</v>
      </c>
    </row>
    <row r="5841" spans="1:4" x14ac:dyDescent="0.2">
      <c r="A5841" s="86">
        <v>5914584</v>
      </c>
      <c r="B5841" s="87" t="s">
        <v>5998</v>
      </c>
      <c r="C5841" s="87" t="s">
        <v>5980</v>
      </c>
      <c r="D5841" s="88">
        <v>2.63</v>
      </c>
    </row>
    <row r="5842" spans="1:4" x14ac:dyDescent="0.2">
      <c r="A5842" s="86">
        <v>5914599</v>
      </c>
      <c r="B5842" s="87" t="s">
        <v>5999</v>
      </c>
      <c r="C5842" s="87" t="s">
        <v>5980</v>
      </c>
      <c r="D5842" s="88">
        <v>2.11</v>
      </c>
    </row>
    <row r="5843" spans="1:4" x14ac:dyDescent="0.2">
      <c r="A5843" s="86">
        <v>5914614</v>
      </c>
      <c r="B5843" s="87" t="s">
        <v>6000</v>
      </c>
      <c r="C5843" s="87" t="s">
        <v>5980</v>
      </c>
      <c r="D5843" s="88">
        <v>1.69</v>
      </c>
    </row>
    <row r="5844" spans="1:4" x14ac:dyDescent="0.2">
      <c r="A5844" s="86">
        <v>5914581</v>
      </c>
      <c r="B5844" s="87" t="s">
        <v>6001</v>
      </c>
      <c r="C5844" s="87" t="s">
        <v>5980</v>
      </c>
      <c r="D5844" s="88">
        <v>2.35</v>
      </c>
    </row>
    <row r="5845" spans="1:4" x14ac:dyDescent="0.2">
      <c r="A5845" s="86">
        <v>5914582</v>
      </c>
      <c r="B5845" s="87" t="s">
        <v>6002</v>
      </c>
      <c r="C5845" s="87" t="s">
        <v>5980</v>
      </c>
      <c r="D5845" s="88">
        <v>1.88</v>
      </c>
    </row>
    <row r="5846" spans="1:4" x14ac:dyDescent="0.2">
      <c r="A5846" s="86">
        <v>5914583</v>
      </c>
      <c r="B5846" s="87" t="s">
        <v>6003</v>
      </c>
      <c r="C5846" s="87" t="s">
        <v>5980</v>
      </c>
      <c r="D5846" s="88">
        <v>1.52</v>
      </c>
    </row>
    <row r="5847" spans="1:4" x14ac:dyDescent="0.2">
      <c r="A5847" s="86">
        <v>5914449</v>
      </c>
      <c r="B5847" s="87" t="s">
        <v>6004</v>
      </c>
      <c r="C5847" s="87" t="s">
        <v>5980</v>
      </c>
      <c r="D5847" s="88">
        <v>1.07</v>
      </c>
    </row>
    <row r="5848" spans="1:4" x14ac:dyDescent="0.2">
      <c r="A5848" s="86">
        <v>5914464</v>
      </c>
      <c r="B5848" s="87" t="s">
        <v>6005</v>
      </c>
      <c r="C5848" s="87" t="s">
        <v>5980</v>
      </c>
      <c r="D5848" s="88">
        <v>0.86</v>
      </c>
    </row>
    <row r="5849" spans="1:4" x14ac:dyDescent="0.2">
      <c r="A5849" s="86">
        <v>5914479</v>
      </c>
      <c r="B5849" s="87" t="s">
        <v>6006</v>
      </c>
      <c r="C5849" s="87" t="s">
        <v>5980</v>
      </c>
      <c r="D5849" s="88">
        <v>0.69</v>
      </c>
    </row>
    <row r="5850" spans="1:4" x14ac:dyDescent="0.2">
      <c r="A5850" s="86">
        <v>5915322</v>
      </c>
      <c r="B5850" s="87" t="s">
        <v>6007</v>
      </c>
      <c r="C5850" s="87" t="s">
        <v>5980</v>
      </c>
      <c r="D5850" s="88">
        <v>1.79</v>
      </c>
    </row>
    <row r="5851" spans="1:4" x14ac:dyDescent="0.2">
      <c r="A5851" s="86">
        <v>5915323</v>
      </c>
      <c r="B5851" s="87" t="s">
        <v>6008</v>
      </c>
      <c r="C5851" s="87" t="s">
        <v>5980</v>
      </c>
      <c r="D5851" s="88">
        <v>1.43</v>
      </c>
    </row>
    <row r="5852" spans="1:4" x14ac:dyDescent="0.2">
      <c r="A5852" s="86">
        <v>5915324</v>
      </c>
      <c r="B5852" s="87" t="s">
        <v>6009</v>
      </c>
      <c r="C5852" s="87" t="s">
        <v>5980</v>
      </c>
      <c r="D5852" s="88">
        <v>1.1499999999999999</v>
      </c>
    </row>
    <row r="5853" spans="1:4" x14ac:dyDescent="0.2">
      <c r="A5853" s="86">
        <v>5914404</v>
      </c>
      <c r="B5853" s="87" t="s">
        <v>6010</v>
      </c>
      <c r="C5853" s="87" t="s">
        <v>5980</v>
      </c>
      <c r="D5853" s="88">
        <v>1.1399999999999999</v>
      </c>
    </row>
    <row r="5854" spans="1:4" x14ac:dyDescent="0.2">
      <c r="A5854" s="86">
        <v>5914419</v>
      </c>
      <c r="B5854" s="87" t="s">
        <v>6011</v>
      </c>
      <c r="C5854" s="87" t="s">
        <v>5980</v>
      </c>
      <c r="D5854" s="88">
        <v>0.91</v>
      </c>
    </row>
    <row r="5855" spans="1:4" x14ac:dyDescent="0.2">
      <c r="A5855" s="86">
        <v>5914434</v>
      </c>
      <c r="B5855" s="87" t="s">
        <v>6012</v>
      </c>
      <c r="C5855" s="87" t="s">
        <v>5980</v>
      </c>
      <c r="D5855" s="88">
        <v>0.74</v>
      </c>
    </row>
    <row r="5856" spans="1:4" x14ac:dyDescent="0.2">
      <c r="A5856" s="86">
        <v>5914635</v>
      </c>
      <c r="B5856" s="87" t="s">
        <v>6013</v>
      </c>
      <c r="C5856" s="87" t="s">
        <v>5980</v>
      </c>
      <c r="D5856" s="88">
        <v>1.06</v>
      </c>
    </row>
    <row r="5857" spans="1:4" x14ac:dyDescent="0.2">
      <c r="A5857" s="86">
        <v>5914636</v>
      </c>
      <c r="B5857" s="87" t="s">
        <v>6014</v>
      </c>
      <c r="C5857" s="87" t="s">
        <v>5980</v>
      </c>
      <c r="D5857" s="88">
        <v>0.85</v>
      </c>
    </row>
    <row r="5858" spans="1:4" x14ac:dyDescent="0.2">
      <c r="A5858" s="86">
        <v>5914637</v>
      </c>
      <c r="B5858" s="87" t="s">
        <v>6015</v>
      </c>
      <c r="C5858" s="87" t="s">
        <v>5980</v>
      </c>
      <c r="D5858" s="88">
        <v>0.69</v>
      </c>
    </row>
    <row r="5859" spans="1:4" x14ac:dyDescent="0.2">
      <c r="A5859" s="86">
        <v>5914638</v>
      </c>
      <c r="B5859" s="87" t="s">
        <v>6016</v>
      </c>
      <c r="C5859" s="87" t="s">
        <v>5980</v>
      </c>
      <c r="D5859" s="88">
        <v>0.85</v>
      </c>
    </row>
    <row r="5860" spans="1:4" x14ac:dyDescent="0.2">
      <c r="A5860" s="86">
        <v>5914639</v>
      </c>
      <c r="B5860" s="87" t="s">
        <v>6017</v>
      </c>
      <c r="C5860" s="87" t="s">
        <v>5980</v>
      </c>
      <c r="D5860" s="88">
        <v>0.68</v>
      </c>
    </row>
    <row r="5861" spans="1:4" x14ac:dyDescent="0.2">
      <c r="A5861" s="86">
        <v>5914640</v>
      </c>
      <c r="B5861" s="87" t="s">
        <v>6018</v>
      </c>
      <c r="C5861" s="87" t="s">
        <v>5980</v>
      </c>
      <c r="D5861" s="88">
        <v>0.55000000000000004</v>
      </c>
    </row>
    <row r="5862" spans="1:4" x14ac:dyDescent="0.2">
      <c r="A5862" s="86">
        <v>5915466</v>
      </c>
      <c r="B5862" s="87" t="s">
        <v>6019</v>
      </c>
      <c r="C5862" s="87" t="s">
        <v>5980</v>
      </c>
      <c r="D5862" s="88">
        <v>1.96</v>
      </c>
    </row>
    <row r="5863" spans="1:4" x14ac:dyDescent="0.2">
      <c r="A5863" s="86">
        <v>5915467</v>
      </c>
      <c r="B5863" s="87" t="s">
        <v>6020</v>
      </c>
      <c r="C5863" s="87" t="s">
        <v>5980</v>
      </c>
      <c r="D5863" s="88">
        <v>1.57</v>
      </c>
    </row>
    <row r="5864" spans="1:4" x14ac:dyDescent="0.2">
      <c r="A5864" s="86">
        <v>5915468</v>
      </c>
      <c r="B5864" s="87" t="s">
        <v>6021</v>
      </c>
      <c r="C5864" s="87" t="s">
        <v>5980</v>
      </c>
      <c r="D5864" s="88">
        <v>1.26</v>
      </c>
    </row>
    <row r="5865" spans="1:4" x14ac:dyDescent="0.2">
      <c r="A5865" s="86">
        <v>5914617</v>
      </c>
      <c r="B5865" s="87" t="s">
        <v>6022</v>
      </c>
      <c r="C5865" s="87" t="s">
        <v>5980</v>
      </c>
      <c r="D5865" s="88">
        <v>1.52</v>
      </c>
    </row>
    <row r="5866" spans="1:4" x14ac:dyDescent="0.2">
      <c r="A5866" s="86">
        <v>5914618</v>
      </c>
      <c r="B5866" s="87" t="s">
        <v>6023</v>
      </c>
      <c r="C5866" s="87" t="s">
        <v>5980</v>
      </c>
      <c r="D5866" s="88">
        <v>1.21</v>
      </c>
    </row>
    <row r="5867" spans="1:4" x14ac:dyDescent="0.2">
      <c r="A5867" s="86">
        <v>5914619</v>
      </c>
      <c r="B5867" s="87" t="s">
        <v>6024</v>
      </c>
      <c r="C5867" s="87" t="s">
        <v>5980</v>
      </c>
      <c r="D5867" s="88">
        <v>0.98</v>
      </c>
    </row>
    <row r="5868" spans="1:4" x14ac:dyDescent="0.2">
      <c r="A5868" s="86">
        <v>5915451</v>
      </c>
      <c r="B5868" s="87" t="s">
        <v>6025</v>
      </c>
      <c r="C5868" s="87" t="s">
        <v>5980</v>
      </c>
      <c r="D5868" s="88">
        <v>2.5099999999999998</v>
      </c>
    </row>
    <row r="5869" spans="1:4" x14ac:dyDescent="0.2">
      <c r="A5869" s="86">
        <v>5915452</v>
      </c>
      <c r="B5869" s="87" t="s">
        <v>6026</v>
      </c>
      <c r="C5869" s="87" t="s">
        <v>5980</v>
      </c>
      <c r="D5869" s="88">
        <v>2.0099999999999998</v>
      </c>
    </row>
    <row r="5870" spans="1:4" x14ac:dyDescent="0.2">
      <c r="A5870" s="86">
        <v>5915453</v>
      </c>
      <c r="B5870" s="87" t="s">
        <v>6027</v>
      </c>
      <c r="C5870" s="87" t="s">
        <v>5980</v>
      </c>
      <c r="D5870" s="88">
        <v>1.62</v>
      </c>
    </row>
    <row r="5871" spans="1:4" x14ac:dyDescent="0.2">
      <c r="A5871" s="86">
        <v>5915448</v>
      </c>
      <c r="B5871" s="87" t="s">
        <v>6028</v>
      </c>
      <c r="C5871" s="87" t="s">
        <v>5980</v>
      </c>
      <c r="D5871" s="88">
        <v>1.93</v>
      </c>
    </row>
    <row r="5872" spans="1:4" x14ac:dyDescent="0.2">
      <c r="A5872" s="86">
        <v>5915449</v>
      </c>
      <c r="B5872" s="87" t="s">
        <v>6029</v>
      </c>
      <c r="C5872" s="87" t="s">
        <v>5980</v>
      </c>
      <c r="D5872" s="88">
        <v>1.55</v>
      </c>
    </row>
    <row r="5873" spans="1:4" x14ac:dyDescent="0.2">
      <c r="A5873" s="86">
        <v>5915450</v>
      </c>
      <c r="B5873" s="87" t="s">
        <v>6030</v>
      </c>
      <c r="C5873" s="87" t="s">
        <v>5980</v>
      </c>
      <c r="D5873" s="88">
        <v>1.25</v>
      </c>
    </row>
    <row r="5874" spans="1:4" x14ac:dyDescent="0.2">
      <c r="A5874" s="86">
        <v>5901641</v>
      </c>
      <c r="B5874" s="87" t="s">
        <v>6031</v>
      </c>
      <c r="C5874" s="87" t="s">
        <v>6032</v>
      </c>
      <c r="D5874" s="88">
        <v>0.87</v>
      </c>
    </row>
    <row r="5875" spans="1:4" x14ac:dyDescent="0.2">
      <c r="A5875" s="86">
        <v>5901642</v>
      </c>
      <c r="B5875" s="87" t="s">
        <v>6033</v>
      </c>
      <c r="C5875" s="87" t="s">
        <v>6032</v>
      </c>
      <c r="D5875" s="88">
        <v>0.26</v>
      </c>
    </row>
    <row r="5876" spans="1:4" x14ac:dyDescent="0.2">
      <c r="A5876" s="86">
        <v>5901643</v>
      </c>
      <c r="B5876" s="87" t="s">
        <v>6034</v>
      </c>
      <c r="C5876" s="87" t="s">
        <v>6032</v>
      </c>
      <c r="D5876" s="88">
        <v>0.24</v>
      </c>
    </row>
    <row r="5877" spans="1:4" x14ac:dyDescent="0.2">
      <c r="A5877" s="86">
        <v>5901644</v>
      </c>
      <c r="B5877" s="87" t="s">
        <v>6035</v>
      </c>
      <c r="C5877" s="87" t="s">
        <v>6032</v>
      </c>
      <c r="D5877" s="88">
        <v>0.54</v>
      </c>
    </row>
    <row r="5878" spans="1:4" x14ac:dyDescent="0.2">
      <c r="A5878" s="86">
        <v>5901645</v>
      </c>
      <c r="B5878" s="87" t="s">
        <v>6036</v>
      </c>
      <c r="C5878" s="87" t="s">
        <v>6032</v>
      </c>
      <c r="D5878" s="88">
        <v>0.24</v>
      </c>
    </row>
    <row r="5879" spans="1:4" x14ac:dyDescent="0.2">
      <c r="A5879" s="86">
        <v>5901646</v>
      </c>
      <c r="B5879" s="87" t="s">
        <v>6037</v>
      </c>
      <c r="C5879" s="87" t="s">
        <v>6032</v>
      </c>
      <c r="D5879" s="88">
        <v>0.44</v>
      </c>
    </row>
    <row r="5880" spans="1:4" x14ac:dyDescent="0.2">
      <c r="A5880" s="86">
        <v>5901647</v>
      </c>
      <c r="B5880" s="87" t="s">
        <v>6038</v>
      </c>
      <c r="C5880" s="87" t="s">
        <v>6032</v>
      </c>
      <c r="D5880" s="88">
        <v>0.39</v>
      </c>
    </row>
    <row r="5881" spans="1:4" x14ac:dyDescent="0.2">
      <c r="A5881" s="86">
        <v>5901648</v>
      </c>
      <c r="B5881" s="87" t="s">
        <v>6039</v>
      </c>
      <c r="C5881" s="87" t="s">
        <v>6032</v>
      </c>
      <c r="D5881" s="88">
        <v>0.35</v>
      </c>
    </row>
    <row r="5882" spans="1:4" x14ac:dyDescent="0.2">
      <c r="A5882" s="86">
        <v>5901649</v>
      </c>
      <c r="B5882" s="87" t="s">
        <v>6040</v>
      </c>
      <c r="C5882" s="87" t="s">
        <v>6032</v>
      </c>
      <c r="D5882" s="88">
        <v>1.23</v>
      </c>
    </row>
    <row r="5883" spans="1:4" x14ac:dyDescent="0.2">
      <c r="A5883" s="86">
        <v>5901650</v>
      </c>
      <c r="B5883" s="87" t="s">
        <v>6041</v>
      </c>
      <c r="C5883" s="87" t="s">
        <v>6032</v>
      </c>
      <c r="D5883" s="88">
        <v>0.84</v>
      </c>
    </row>
    <row r="5884" spans="1:4" x14ac:dyDescent="0.2">
      <c r="A5884" s="86">
        <v>5901651</v>
      </c>
      <c r="B5884" s="87" t="s">
        <v>6042</v>
      </c>
      <c r="C5884" s="87" t="s">
        <v>6032</v>
      </c>
      <c r="D5884" s="88">
        <v>0.25</v>
      </c>
    </row>
    <row r="5885" spans="1:4" x14ac:dyDescent="0.2">
      <c r="A5885" s="86">
        <v>5901652</v>
      </c>
      <c r="B5885" s="87" t="s">
        <v>6043</v>
      </c>
      <c r="C5885" s="87" t="s">
        <v>6032</v>
      </c>
      <c r="D5885" s="88">
        <v>0.24</v>
      </c>
    </row>
    <row r="5886" spans="1:4" x14ac:dyDescent="0.2">
      <c r="A5886" s="86">
        <v>5901653</v>
      </c>
      <c r="B5886" s="87" t="s">
        <v>6044</v>
      </c>
      <c r="C5886" s="87" t="s">
        <v>6032</v>
      </c>
      <c r="D5886" s="88">
        <v>0.53</v>
      </c>
    </row>
    <row r="5887" spans="1:4" x14ac:dyDescent="0.2">
      <c r="A5887" s="86">
        <v>5901654</v>
      </c>
      <c r="B5887" s="87" t="s">
        <v>6045</v>
      </c>
      <c r="C5887" s="87" t="s">
        <v>6032</v>
      </c>
      <c r="D5887" s="88">
        <v>0.23</v>
      </c>
    </row>
    <row r="5888" spans="1:4" x14ac:dyDescent="0.2">
      <c r="A5888" s="86">
        <v>5901655</v>
      </c>
      <c r="B5888" s="87" t="s">
        <v>6046</v>
      </c>
      <c r="C5888" s="87" t="s">
        <v>6032</v>
      </c>
      <c r="D5888" s="88">
        <v>0.43</v>
      </c>
    </row>
    <row r="5889" spans="1:4" x14ac:dyDescent="0.2">
      <c r="A5889" s="86">
        <v>5901656</v>
      </c>
      <c r="B5889" s="87" t="s">
        <v>6047</v>
      </c>
      <c r="C5889" s="87" t="s">
        <v>6032</v>
      </c>
      <c r="D5889" s="88">
        <v>0.38</v>
      </c>
    </row>
    <row r="5890" spans="1:4" x14ac:dyDescent="0.2">
      <c r="A5890" s="86">
        <v>5901657</v>
      </c>
      <c r="B5890" s="87" t="s">
        <v>6048</v>
      </c>
      <c r="C5890" s="87" t="s">
        <v>6032</v>
      </c>
      <c r="D5890" s="88">
        <v>0.34</v>
      </c>
    </row>
    <row r="5891" spans="1:4" x14ac:dyDescent="0.2">
      <c r="A5891" s="86">
        <v>5901658</v>
      </c>
      <c r="B5891" s="87" t="s">
        <v>6049</v>
      </c>
      <c r="C5891" s="87" t="s">
        <v>6032</v>
      </c>
      <c r="D5891" s="88">
        <v>1.2</v>
      </c>
    </row>
    <row r="5892" spans="1:4" x14ac:dyDescent="0.2">
      <c r="A5892" s="86">
        <v>5901659</v>
      </c>
      <c r="B5892" s="87" t="s">
        <v>6050</v>
      </c>
      <c r="C5892" s="87" t="s">
        <v>6032</v>
      </c>
      <c r="D5892" s="88">
        <v>0.85</v>
      </c>
    </row>
    <row r="5893" spans="1:4" x14ac:dyDescent="0.2">
      <c r="A5893" s="86">
        <v>5901660</v>
      </c>
      <c r="B5893" s="87" t="s">
        <v>6051</v>
      </c>
      <c r="C5893" s="87" t="s">
        <v>6032</v>
      </c>
      <c r="D5893" s="88">
        <v>0.25</v>
      </c>
    </row>
    <row r="5894" spans="1:4" x14ac:dyDescent="0.2">
      <c r="A5894" s="86">
        <v>5901661</v>
      </c>
      <c r="B5894" s="87" t="s">
        <v>6052</v>
      </c>
      <c r="C5894" s="87" t="s">
        <v>6032</v>
      </c>
      <c r="D5894" s="88">
        <v>0.24</v>
      </c>
    </row>
    <row r="5895" spans="1:4" x14ac:dyDescent="0.2">
      <c r="A5895" s="86">
        <v>5901662</v>
      </c>
      <c r="B5895" s="87" t="s">
        <v>6053</v>
      </c>
      <c r="C5895" s="87" t="s">
        <v>6032</v>
      </c>
      <c r="D5895" s="88">
        <v>0.53</v>
      </c>
    </row>
    <row r="5896" spans="1:4" x14ac:dyDescent="0.2">
      <c r="A5896" s="86">
        <v>5901663</v>
      </c>
      <c r="B5896" s="87" t="s">
        <v>6054</v>
      </c>
      <c r="C5896" s="87" t="s">
        <v>6032</v>
      </c>
      <c r="D5896" s="88">
        <v>0.23</v>
      </c>
    </row>
    <row r="5897" spans="1:4" x14ac:dyDescent="0.2">
      <c r="A5897" s="86">
        <v>5901664</v>
      </c>
      <c r="B5897" s="87" t="s">
        <v>6055</v>
      </c>
      <c r="C5897" s="87" t="s">
        <v>6032</v>
      </c>
      <c r="D5897" s="88">
        <v>0.44</v>
      </c>
    </row>
    <row r="5898" spans="1:4" x14ac:dyDescent="0.2">
      <c r="A5898" s="86">
        <v>5901665</v>
      </c>
      <c r="B5898" s="87" t="s">
        <v>6056</v>
      </c>
      <c r="C5898" s="87" t="s">
        <v>6032</v>
      </c>
      <c r="D5898" s="88">
        <v>0.38</v>
      </c>
    </row>
    <row r="5899" spans="1:4" x14ac:dyDescent="0.2">
      <c r="A5899" s="86">
        <v>5901666</v>
      </c>
      <c r="B5899" s="87" t="s">
        <v>6057</v>
      </c>
      <c r="C5899" s="87" t="s">
        <v>6032</v>
      </c>
      <c r="D5899" s="88">
        <v>0.34</v>
      </c>
    </row>
    <row r="5900" spans="1:4" x14ac:dyDescent="0.2">
      <c r="A5900" s="86">
        <v>5901667</v>
      </c>
      <c r="B5900" s="87" t="s">
        <v>6058</v>
      </c>
      <c r="C5900" s="87" t="s">
        <v>6032</v>
      </c>
      <c r="D5900" s="88">
        <v>1.21</v>
      </c>
    </row>
    <row r="5901" spans="1:4" x14ac:dyDescent="0.2">
      <c r="A5901" s="86">
        <v>5914511</v>
      </c>
      <c r="B5901" s="87" t="s">
        <v>6059</v>
      </c>
      <c r="C5901" s="87" t="s">
        <v>5980</v>
      </c>
      <c r="D5901" s="88">
        <v>0.26</v>
      </c>
    </row>
    <row r="5902" spans="1:4" x14ac:dyDescent="0.2">
      <c r="A5902" s="86">
        <v>5914510</v>
      </c>
      <c r="B5902" s="87" t="s">
        <v>6060</v>
      </c>
      <c r="C5902" s="87" t="s">
        <v>5980</v>
      </c>
      <c r="D5902" s="88">
        <v>0.23</v>
      </c>
    </row>
    <row r="5903" spans="1:4" x14ac:dyDescent="0.2">
      <c r="A5903" s="86">
        <v>5906597</v>
      </c>
      <c r="B5903" s="87" t="s">
        <v>6061</v>
      </c>
      <c r="C5903" s="87" t="s">
        <v>6062</v>
      </c>
      <c r="D5903" s="88">
        <v>12.5</v>
      </c>
    </row>
    <row r="5904" spans="1:4" x14ac:dyDescent="0.2">
      <c r="A5904" s="86">
        <v>5906598</v>
      </c>
      <c r="B5904" s="87" t="s">
        <v>6063</v>
      </c>
      <c r="C5904" s="87" t="s">
        <v>6062</v>
      </c>
      <c r="D5904" s="88">
        <v>10</v>
      </c>
    </row>
    <row r="5905" spans="1:4" x14ac:dyDescent="0.2">
      <c r="A5905" s="86">
        <v>5906599</v>
      </c>
      <c r="B5905" s="87" t="s">
        <v>6064</v>
      </c>
      <c r="C5905" s="87" t="s">
        <v>6062</v>
      </c>
      <c r="D5905" s="88">
        <v>8.0500000000000007</v>
      </c>
    </row>
    <row r="5906" spans="1:4" x14ac:dyDescent="0.2">
      <c r="A5906" s="86">
        <v>5906594</v>
      </c>
      <c r="B5906" s="87" t="s">
        <v>6065</v>
      </c>
      <c r="C5906" s="87" t="s">
        <v>6062</v>
      </c>
      <c r="D5906" s="88">
        <v>8.33</v>
      </c>
    </row>
    <row r="5907" spans="1:4" x14ac:dyDescent="0.2">
      <c r="A5907" s="86">
        <v>5906595</v>
      </c>
      <c r="B5907" s="87" t="s">
        <v>6066</v>
      </c>
      <c r="C5907" s="87" t="s">
        <v>6062</v>
      </c>
      <c r="D5907" s="88">
        <v>6.67</v>
      </c>
    </row>
    <row r="5908" spans="1:4" x14ac:dyDescent="0.2">
      <c r="A5908" s="86">
        <v>5906596</v>
      </c>
      <c r="B5908" s="87" t="s">
        <v>6067</v>
      </c>
      <c r="C5908" s="87" t="s">
        <v>6062</v>
      </c>
      <c r="D5908" s="88">
        <v>5.37</v>
      </c>
    </row>
    <row r="5909" spans="1:4" x14ac:dyDescent="0.2">
      <c r="A5909" s="86">
        <v>5901668</v>
      </c>
      <c r="B5909" s="87" t="s">
        <v>6068</v>
      </c>
      <c r="C5909" s="87" t="s">
        <v>6032</v>
      </c>
      <c r="D5909" s="88">
        <v>0.87</v>
      </c>
    </row>
    <row r="5910" spans="1:4" x14ac:dyDescent="0.2">
      <c r="A5910" s="86">
        <v>5901669</v>
      </c>
      <c r="B5910" s="87" t="s">
        <v>6069</v>
      </c>
      <c r="C5910" s="87" t="s">
        <v>6032</v>
      </c>
      <c r="D5910" s="88">
        <v>0.26</v>
      </c>
    </row>
    <row r="5911" spans="1:4" x14ac:dyDescent="0.2">
      <c r="A5911" s="86">
        <v>5901670</v>
      </c>
      <c r="B5911" s="87" t="s">
        <v>6070</v>
      </c>
      <c r="C5911" s="87" t="s">
        <v>6032</v>
      </c>
      <c r="D5911" s="88">
        <v>0.25</v>
      </c>
    </row>
    <row r="5912" spans="1:4" x14ac:dyDescent="0.2">
      <c r="A5912" s="86">
        <v>5901671</v>
      </c>
      <c r="B5912" s="87" t="s">
        <v>6071</v>
      </c>
      <c r="C5912" s="87" t="s">
        <v>6032</v>
      </c>
      <c r="D5912" s="88">
        <v>0.55000000000000004</v>
      </c>
    </row>
    <row r="5913" spans="1:4" x14ac:dyDescent="0.2">
      <c r="A5913" s="86">
        <v>5901672</v>
      </c>
      <c r="B5913" s="87" t="s">
        <v>6072</v>
      </c>
      <c r="C5913" s="87" t="s">
        <v>6032</v>
      </c>
      <c r="D5913" s="88">
        <v>0.24</v>
      </c>
    </row>
    <row r="5914" spans="1:4" x14ac:dyDescent="0.2">
      <c r="A5914" s="86">
        <v>5901673</v>
      </c>
      <c r="B5914" s="87" t="s">
        <v>6073</v>
      </c>
      <c r="C5914" s="87" t="s">
        <v>6032</v>
      </c>
      <c r="D5914" s="88">
        <v>0.45</v>
      </c>
    </row>
    <row r="5915" spans="1:4" x14ac:dyDescent="0.2">
      <c r="A5915" s="86">
        <v>5901674</v>
      </c>
      <c r="B5915" s="87" t="s">
        <v>6074</v>
      </c>
      <c r="C5915" s="87" t="s">
        <v>6032</v>
      </c>
      <c r="D5915" s="88">
        <v>0.39</v>
      </c>
    </row>
    <row r="5916" spans="1:4" x14ac:dyDescent="0.2">
      <c r="A5916" s="86">
        <v>5901675</v>
      </c>
      <c r="B5916" s="87" t="s">
        <v>6075</v>
      </c>
      <c r="C5916" s="87" t="s">
        <v>6032</v>
      </c>
      <c r="D5916" s="88">
        <v>0.35</v>
      </c>
    </row>
    <row r="5917" spans="1:4" x14ac:dyDescent="0.2">
      <c r="A5917" s="86">
        <v>5901676</v>
      </c>
      <c r="B5917" s="87" t="s">
        <v>6076</v>
      </c>
      <c r="C5917" s="87" t="s">
        <v>6032</v>
      </c>
      <c r="D5917" s="88">
        <v>1.24</v>
      </c>
    </row>
    <row r="5918" spans="1:4" x14ac:dyDescent="0.2">
      <c r="A5918" s="86">
        <v>5901677</v>
      </c>
      <c r="B5918" s="87" t="s">
        <v>6077</v>
      </c>
      <c r="C5918" s="87" t="s">
        <v>6032</v>
      </c>
      <c r="D5918" s="88">
        <v>0.86</v>
      </c>
    </row>
    <row r="5919" spans="1:4" x14ac:dyDescent="0.2">
      <c r="A5919" s="86">
        <v>5901678</v>
      </c>
      <c r="B5919" s="87" t="s">
        <v>6078</v>
      </c>
      <c r="C5919" s="87" t="s">
        <v>6032</v>
      </c>
      <c r="D5919" s="88">
        <v>0.26</v>
      </c>
    </row>
    <row r="5920" spans="1:4" x14ac:dyDescent="0.2">
      <c r="A5920" s="86">
        <v>5901679</v>
      </c>
      <c r="B5920" s="87" t="s">
        <v>6079</v>
      </c>
      <c r="C5920" s="87" t="s">
        <v>6032</v>
      </c>
      <c r="D5920" s="88">
        <v>0.24</v>
      </c>
    </row>
    <row r="5921" spans="1:4" x14ac:dyDescent="0.2">
      <c r="A5921" s="86">
        <v>5901680</v>
      </c>
      <c r="B5921" s="87" t="s">
        <v>6080</v>
      </c>
      <c r="C5921" s="87" t="s">
        <v>6032</v>
      </c>
      <c r="D5921" s="88">
        <v>0.54</v>
      </c>
    </row>
    <row r="5922" spans="1:4" x14ac:dyDescent="0.2">
      <c r="A5922" s="86">
        <v>5901681</v>
      </c>
      <c r="B5922" s="87" t="s">
        <v>6081</v>
      </c>
      <c r="C5922" s="87" t="s">
        <v>6032</v>
      </c>
      <c r="D5922" s="88">
        <v>0.24</v>
      </c>
    </row>
    <row r="5923" spans="1:4" x14ac:dyDescent="0.2">
      <c r="A5923" s="86">
        <v>5901682</v>
      </c>
      <c r="B5923" s="87" t="s">
        <v>6082</v>
      </c>
      <c r="C5923" s="87" t="s">
        <v>6032</v>
      </c>
      <c r="D5923" s="88">
        <v>0.44</v>
      </c>
    </row>
    <row r="5924" spans="1:4" x14ac:dyDescent="0.2">
      <c r="A5924" s="86">
        <v>5901683</v>
      </c>
      <c r="B5924" s="87" t="s">
        <v>6083</v>
      </c>
      <c r="C5924" s="87" t="s">
        <v>6032</v>
      </c>
      <c r="D5924" s="88">
        <v>0.39</v>
      </c>
    </row>
    <row r="5925" spans="1:4" x14ac:dyDescent="0.2">
      <c r="A5925" s="86">
        <v>5901684</v>
      </c>
      <c r="B5925" s="87" t="s">
        <v>6084</v>
      </c>
      <c r="C5925" s="87" t="s">
        <v>6032</v>
      </c>
      <c r="D5925" s="88">
        <v>0.34</v>
      </c>
    </row>
    <row r="5926" spans="1:4" x14ac:dyDescent="0.2">
      <c r="A5926" s="86">
        <v>5901685</v>
      </c>
      <c r="B5926" s="87" t="s">
        <v>6085</v>
      </c>
      <c r="C5926" s="87" t="s">
        <v>6032</v>
      </c>
      <c r="D5926" s="88">
        <v>1.22</v>
      </c>
    </row>
    <row r="5927" spans="1:4" x14ac:dyDescent="0.2">
      <c r="A5927" s="86">
        <v>5914360</v>
      </c>
      <c r="B5927" s="87" t="s">
        <v>6086</v>
      </c>
      <c r="C5927" s="87" t="s">
        <v>5980</v>
      </c>
      <c r="D5927" s="88">
        <v>1.1100000000000001</v>
      </c>
    </row>
    <row r="5928" spans="1:4" x14ac:dyDescent="0.2">
      <c r="A5928" s="86">
        <v>5914361</v>
      </c>
      <c r="B5928" s="87" t="s">
        <v>6087</v>
      </c>
      <c r="C5928" s="87" t="s">
        <v>5980</v>
      </c>
      <c r="D5928" s="88">
        <v>0.89</v>
      </c>
    </row>
    <row r="5929" spans="1:4" x14ac:dyDescent="0.2">
      <c r="A5929" s="86">
        <v>5914362</v>
      </c>
      <c r="B5929" s="87" t="s">
        <v>6088</v>
      </c>
      <c r="C5929" s="87" t="s">
        <v>5980</v>
      </c>
      <c r="D5929" s="88">
        <v>0.71</v>
      </c>
    </row>
    <row r="5930" spans="1:4" x14ac:dyDescent="0.2">
      <c r="A5930" s="86">
        <v>5914364</v>
      </c>
      <c r="B5930" s="87" t="s">
        <v>6089</v>
      </c>
      <c r="C5930" s="87" t="s">
        <v>5980</v>
      </c>
      <c r="D5930" s="88">
        <v>0.87</v>
      </c>
    </row>
    <row r="5931" spans="1:4" x14ac:dyDescent="0.2">
      <c r="A5931" s="86">
        <v>5914365</v>
      </c>
      <c r="B5931" s="87" t="s">
        <v>6090</v>
      </c>
      <c r="C5931" s="87" t="s">
        <v>5980</v>
      </c>
      <c r="D5931" s="88">
        <v>0.69</v>
      </c>
    </row>
    <row r="5932" spans="1:4" x14ac:dyDescent="0.2">
      <c r="A5932" s="86">
        <v>5914366</v>
      </c>
      <c r="B5932" s="87" t="s">
        <v>6091</v>
      </c>
      <c r="C5932" s="87" t="s">
        <v>5980</v>
      </c>
      <c r="D5932" s="88">
        <v>0.56000000000000005</v>
      </c>
    </row>
    <row r="5933" spans="1:4" x14ac:dyDescent="0.2">
      <c r="A5933" s="86">
        <v>5914315</v>
      </c>
      <c r="B5933" s="87" t="s">
        <v>6092</v>
      </c>
      <c r="C5933" s="87" t="s">
        <v>5980</v>
      </c>
      <c r="D5933" s="88">
        <v>1.02</v>
      </c>
    </row>
    <row r="5934" spans="1:4" x14ac:dyDescent="0.2">
      <c r="A5934" s="86">
        <v>5914330</v>
      </c>
      <c r="B5934" s="87" t="s">
        <v>6093</v>
      </c>
      <c r="C5934" s="87" t="s">
        <v>5980</v>
      </c>
      <c r="D5934" s="88">
        <v>0.82</v>
      </c>
    </row>
    <row r="5935" spans="1:4" x14ac:dyDescent="0.2">
      <c r="A5935" s="86">
        <v>5914345</v>
      </c>
      <c r="B5935" s="87" t="s">
        <v>6094</v>
      </c>
      <c r="C5935" s="87" t="s">
        <v>5980</v>
      </c>
      <c r="D5935" s="88">
        <v>0.66</v>
      </c>
    </row>
    <row r="5936" spans="1:4" x14ac:dyDescent="0.2">
      <c r="A5936" s="86">
        <v>5914367</v>
      </c>
      <c r="B5936" s="87" t="s">
        <v>6095</v>
      </c>
      <c r="C5936" s="87" t="s">
        <v>5980</v>
      </c>
      <c r="D5936" s="88">
        <v>1.7</v>
      </c>
    </row>
    <row r="5937" spans="1:4" x14ac:dyDescent="0.2">
      <c r="A5937" s="86">
        <v>5914368</v>
      </c>
      <c r="B5937" s="87" t="s">
        <v>6096</v>
      </c>
      <c r="C5937" s="87" t="s">
        <v>5980</v>
      </c>
      <c r="D5937" s="88">
        <v>1.36</v>
      </c>
    </row>
    <row r="5938" spans="1:4" x14ac:dyDescent="0.2">
      <c r="A5938" s="86">
        <v>5914369</v>
      </c>
      <c r="B5938" s="87" t="s">
        <v>6097</v>
      </c>
      <c r="C5938" s="87" t="s">
        <v>5980</v>
      </c>
      <c r="D5938" s="88">
        <v>1.0900000000000001</v>
      </c>
    </row>
    <row r="5939" spans="1:4" x14ac:dyDescent="0.2">
      <c r="A5939" s="86">
        <v>5914489</v>
      </c>
      <c r="B5939" s="87" t="s">
        <v>6098</v>
      </c>
      <c r="C5939" s="87" t="s">
        <v>5980</v>
      </c>
      <c r="D5939" s="88">
        <v>0.23</v>
      </c>
    </row>
    <row r="5940" spans="1:4" x14ac:dyDescent="0.2">
      <c r="A5940" s="86">
        <v>5914491</v>
      </c>
      <c r="B5940" s="87" t="s">
        <v>6099</v>
      </c>
      <c r="C5940" s="87" t="s">
        <v>5980</v>
      </c>
      <c r="D5940" s="88">
        <v>0.26</v>
      </c>
    </row>
    <row r="5941" spans="1:4" x14ac:dyDescent="0.2">
      <c r="A5941" s="86">
        <v>5914490</v>
      </c>
      <c r="B5941" s="87" t="s">
        <v>6100</v>
      </c>
      <c r="C5941" s="87" t="s">
        <v>5980</v>
      </c>
      <c r="D5941" s="88">
        <v>0.23</v>
      </c>
    </row>
    <row r="5942" spans="1:4" x14ac:dyDescent="0.2">
      <c r="A5942" s="86">
        <v>5914495</v>
      </c>
      <c r="B5942" s="87" t="s">
        <v>6101</v>
      </c>
      <c r="C5942" s="87" t="s">
        <v>5980</v>
      </c>
      <c r="D5942" s="88">
        <v>1.49</v>
      </c>
    </row>
    <row r="5943" spans="1:4" x14ac:dyDescent="0.2">
      <c r="A5943" s="86">
        <v>5914494</v>
      </c>
      <c r="B5943" s="87" t="s">
        <v>6102</v>
      </c>
      <c r="C5943" s="87" t="s">
        <v>5980</v>
      </c>
      <c r="D5943" s="88">
        <v>3.32</v>
      </c>
    </row>
    <row r="5944" spans="1:4" x14ac:dyDescent="0.2">
      <c r="A5944" s="86">
        <v>5914487</v>
      </c>
      <c r="B5944" s="87" t="s">
        <v>6103</v>
      </c>
      <c r="C5944" s="87" t="s">
        <v>5980</v>
      </c>
      <c r="D5944" s="88">
        <v>0.23</v>
      </c>
    </row>
    <row r="5945" spans="1:4" x14ac:dyDescent="0.2">
      <c r="A5945" s="86">
        <v>5914488</v>
      </c>
      <c r="B5945" s="87" t="s">
        <v>6104</v>
      </c>
      <c r="C5945" s="87" t="s">
        <v>5980</v>
      </c>
      <c r="D5945" s="88">
        <v>0.26</v>
      </c>
    </row>
    <row r="5946" spans="1:4" x14ac:dyDescent="0.2">
      <c r="A5946" s="86">
        <v>5914493</v>
      </c>
      <c r="B5946" s="87" t="s">
        <v>6105</v>
      </c>
      <c r="C5946" s="87" t="s">
        <v>5980</v>
      </c>
      <c r="D5946" s="88">
        <v>5.52</v>
      </c>
    </row>
    <row r="5947" spans="1:4" x14ac:dyDescent="0.2">
      <c r="A5947" s="86">
        <v>5914492</v>
      </c>
      <c r="B5947" s="87" t="s">
        <v>6106</v>
      </c>
      <c r="C5947" s="87" t="s">
        <v>5980</v>
      </c>
      <c r="D5947" s="88">
        <v>13.2</v>
      </c>
    </row>
    <row r="5948" spans="1:4" x14ac:dyDescent="0.2">
      <c r="A5948" s="86">
        <v>5914482</v>
      </c>
      <c r="B5948" s="87" t="s">
        <v>6107</v>
      </c>
      <c r="C5948" s="87" t="s">
        <v>5980</v>
      </c>
      <c r="D5948" s="88">
        <v>0.59</v>
      </c>
    </row>
    <row r="5949" spans="1:4" x14ac:dyDescent="0.2">
      <c r="A5949" s="86">
        <v>5914483</v>
      </c>
      <c r="B5949" s="87" t="s">
        <v>6108</v>
      </c>
      <c r="C5949" s="87" t="s">
        <v>5980</v>
      </c>
      <c r="D5949" s="88">
        <v>0.42</v>
      </c>
    </row>
    <row r="5950" spans="1:4" x14ac:dyDescent="0.2">
      <c r="A5950" s="86">
        <v>5914480</v>
      </c>
      <c r="B5950" s="87" t="s">
        <v>6109</v>
      </c>
      <c r="C5950" s="87" t="s">
        <v>5980</v>
      </c>
      <c r="D5950" s="88">
        <v>0.61</v>
      </c>
    </row>
    <row r="5951" spans="1:4" x14ac:dyDescent="0.2">
      <c r="A5951" s="86">
        <v>5914481</v>
      </c>
      <c r="B5951" s="87" t="s">
        <v>6110</v>
      </c>
      <c r="C5951" s="87" t="s">
        <v>5980</v>
      </c>
      <c r="D5951" s="88">
        <v>0.4</v>
      </c>
    </row>
    <row r="5952" spans="1:4" x14ac:dyDescent="0.2">
      <c r="A5952" s="86">
        <v>5914485</v>
      </c>
      <c r="B5952" s="87" t="s">
        <v>6111</v>
      </c>
      <c r="C5952" s="87" t="s">
        <v>5980</v>
      </c>
      <c r="D5952" s="88">
        <v>3.8</v>
      </c>
    </row>
    <row r="5953" spans="1:4" x14ac:dyDescent="0.2">
      <c r="A5953" s="86">
        <v>5914486</v>
      </c>
      <c r="B5953" s="87" t="s">
        <v>6112</v>
      </c>
      <c r="C5953" s="87" t="s">
        <v>5980</v>
      </c>
      <c r="D5953" s="88">
        <v>4.75</v>
      </c>
    </row>
    <row r="5954" spans="1:4" x14ac:dyDescent="0.2">
      <c r="A5954" s="86">
        <v>5914484</v>
      </c>
      <c r="B5954" s="87" t="s">
        <v>6113</v>
      </c>
      <c r="C5954" s="87" t="s">
        <v>5980</v>
      </c>
      <c r="D5954" s="88">
        <v>3.29</v>
      </c>
    </row>
    <row r="5955" spans="1:4" x14ac:dyDescent="0.2">
      <c r="A5955" s="86">
        <v>5914620</v>
      </c>
      <c r="B5955" s="87" t="s">
        <v>6114</v>
      </c>
      <c r="C5955" s="87" t="s">
        <v>5980</v>
      </c>
      <c r="D5955" s="88">
        <v>2.62</v>
      </c>
    </row>
    <row r="5956" spans="1:4" x14ac:dyDescent="0.2">
      <c r="A5956" s="86">
        <v>5914621</v>
      </c>
      <c r="B5956" s="87" t="s">
        <v>6115</v>
      </c>
      <c r="C5956" s="87" t="s">
        <v>5980</v>
      </c>
      <c r="D5956" s="88">
        <v>2.1</v>
      </c>
    </row>
    <row r="5957" spans="1:4" x14ac:dyDescent="0.2">
      <c r="A5957" s="86">
        <v>5914622</v>
      </c>
      <c r="B5957" s="87" t="s">
        <v>6116</v>
      </c>
      <c r="C5957" s="87" t="s">
        <v>5980</v>
      </c>
      <c r="D5957" s="88">
        <v>1.69</v>
      </c>
    </row>
    <row r="5958" spans="1:4" x14ac:dyDescent="0.2">
      <c r="A5958" s="86">
        <v>5901695</v>
      </c>
      <c r="B5958" s="87" t="s">
        <v>6117</v>
      </c>
      <c r="C5958" s="87" t="s">
        <v>6032</v>
      </c>
      <c r="D5958" s="88">
        <v>0.71</v>
      </c>
    </row>
    <row r="5959" spans="1:4" x14ac:dyDescent="0.2">
      <c r="A5959" s="86">
        <v>5901696</v>
      </c>
      <c r="B5959" s="87" t="s">
        <v>6118</v>
      </c>
      <c r="C5959" s="87" t="s">
        <v>6032</v>
      </c>
      <c r="D5959" s="88">
        <v>0.53</v>
      </c>
    </row>
    <row r="5960" spans="1:4" x14ac:dyDescent="0.2">
      <c r="A5960" s="86">
        <v>5901697</v>
      </c>
      <c r="B5960" s="87" t="s">
        <v>6119</v>
      </c>
      <c r="C5960" s="87" t="s">
        <v>6032</v>
      </c>
      <c r="D5960" s="88">
        <v>2.2000000000000002</v>
      </c>
    </row>
    <row r="5961" spans="1:4" x14ac:dyDescent="0.2">
      <c r="A5961" s="86">
        <v>5901698</v>
      </c>
      <c r="B5961" s="87" t="s">
        <v>6120</v>
      </c>
      <c r="C5961" s="87" t="s">
        <v>6032</v>
      </c>
      <c r="D5961" s="88">
        <v>2.2000000000000002</v>
      </c>
    </row>
    <row r="5962" spans="1:4" x14ac:dyDescent="0.2">
      <c r="A5962" s="86">
        <v>5916654</v>
      </c>
      <c r="B5962" s="87" t="s">
        <v>6121</v>
      </c>
      <c r="C5962" s="87" t="s">
        <v>6032</v>
      </c>
      <c r="D5962" s="88">
        <v>1.29</v>
      </c>
    </row>
    <row r="5963" spans="1:4" x14ac:dyDescent="0.2">
      <c r="A5963" s="86">
        <v>5916637</v>
      </c>
      <c r="B5963" s="87" t="s">
        <v>6122</v>
      </c>
      <c r="C5963" s="87" t="s">
        <v>6032</v>
      </c>
      <c r="D5963" s="88">
        <v>6.43</v>
      </c>
    </row>
    <row r="5964" spans="1:4" x14ac:dyDescent="0.2">
      <c r="A5964" s="86">
        <v>5916618</v>
      </c>
      <c r="B5964" s="87" t="s">
        <v>6123</v>
      </c>
      <c r="C5964" s="87" t="s">
        <v>6032</v>
      </c>
      <c r="D5964" s="88">
        <v>6.43</v>
      </c>
    </row>
    <row r="5965" spans="1:4" x14ac:dyDescent="0.2">
      <c r="A5965" s="86">
        <v>5914334</v>
      </c>
      <c r="B5965" s="87" t="s">
        <v>6124</v>
      </c>
      <c r="C5965" s="87" t="s">
        <v>5980</v>
      </c>
      <c r="D5965" s="88">
        <v>1.1599999999999999</v>
      </c>
    </row>
    <row r="5966" spans="1:4" x14ac:dyDescent="0.2">
      <c r="A5966" s="86">
        <v>5914335</v>
      </c>
      <c r="B5966" s="87" t="s">
        <v>6125</v>
      </c>
      <c r="C5966" s="87" t="s">
        <v>5980</v>
      </c>
      <c r="D5966" s="88">
        <v>0.93</v>
      </c>
    </row>
    <row r="5967" spans="1:4" x14ac:dyDescent="0.2">
      <c r="A5967" s="86">
        <v>5914336</v>
      </c>
      <c r="B5967" s="87" t="s">
        <v>6126</v>
      </c>
      <c r="C5967" s="87" t="s">
        <v>5980</v>
      </c>
      <c r="D5967" s="88">
        <v>0.75</v>
      </c>
    </row>
    <row r="5968" spans="1:4" x14ac:dyDescent="0.2">
      <c r="A5968" s="86">
        <v>5914346</v>
      </c>
      <c r="B5968" s="87" t="s">
        <v>6127</v>
      </c>
      <c r="C5968" s="87" t="s">
        <v>5980</v>
      </c>
      <c r="D5968" s="88">
        <v>1.7</v>
      </c>
    </row>
    <row r="5969" spans="1:4" x14ac:dyDescent="0.2">
      <c r="A5969" s="86">
        <v>5914347</v>
      </c>
      <c r="B5969" s="87" t="s">
        <v>6128</v>
      </c>
      <c r="C5969" s="87" t="s">
        <v>5980</v>
      </c>
      <c r="D5969" s="88">
        <v>1.36</v>
      </c>
    </row>
    <row r="5970" spans="1:4" x14ac:dyDescent="0.2">
      <c r="A5970" s="86">
        <v>5914348</v>
      </c>
      <c r="B5970" s="87" t="s">
        <v>6129</v>
      </c>
      <c r="C5970" s="87" t="s">
        <v>5980</v>
      </c>
      <c r="D5970" s="88">
        <v>1.0900000000000001</v>
      </c>
    </row>
    <row r="5971" spans="1:4" x14ac:dyDescent="0.2">
      <c r="A5971" s="86">
        <v>5914611</v>
      </c>
      <c r="B5971" s="87" t="s">
        <v>6130</v>
      </c>
      <c r="C5971" s="87" t="s">
        <v>5980</v>
      </c>
      <c r="D5971" s="88">
        <v>1.82</v>
      </c>
    </row>
    <row r="5972" spans="1:4" x14ac:dyDescent="0.2">
      <c r="A5972" s="86">
        <v>5914613</v>
      </c>
      <c r="B5972" s="87" t="s">
        <v>6131</v>
      </c>
      <c r="C5972" s="87" t="s">
        <v>5980</v>
      </c>
      <c r="D5972" s="88">
        <v>1.46</v>
      </c>
    </row>
    <row r="5973" spans="1:4" x14ac:dyDescent="0.2">
      <c r="A5973" s="86">
        <v>5914612</v>
      </c>
      <c r="B5973" s="87" t="s">
        <v>6132</v>
      </c>
      <c r="C5973" s="87" t="s">
        <v>5980</v>
      </c>
      <c r="D5973" s="88">
        <v>1.17</v>
      </c>
    </row>
    <row r="5974" spans="1:4" x14ac:dyDescent="0.2">
      <c r="A5974" s="86">
        <v>5901686</v>
      </c>
      <c r="B5974" s="87" t="s">
        <v>6133</v>
      </c>
      <c r="C5974" s="87" t="s">
        <v>6032</v>
      </c>
      <c r="D5974" s="88">
        <v>2.48</v>
      </c>
    </row>
    <row r="5975" spans="1:4" x14ac:dyDescent="0.2">
      <c r="A5975" s="86">
        <v>5901687</v>
      </c>
      <c r="B5975" s="87" t="s">
        <v>6134</v>
      </c>
      <c r="C5975" s="87" t="s">
        <v>6032</v>
      </c>
      <c r="D5975" s="88">
        <v>0.74</v>
      </c>
    </row>
    <row r="5976" spans="1:4" x14ac:dyDescent="0.2">
      <c r="A5976" s="86">
        <v>5901688</v>
      </c>
      <c r="B5976" s="87" t="s">
        <v>6135</v>
      </c>
      <c r="C5976" s="87" t="s">
        <v>6032</v>
      </c>
      <c r="D5976" s="88">
        <v>0.7</v>
      </c>
    </row>
    <row r="5977" spans="1:4" x14ac:dyDescent="0.2">
      <c r="A5977" s="86">
        <v>5901689</v>
      </c>
      <c r="B5977" s="87" t="s">
        <v>6136</v>
      </c>
      <c r="C5977" s="87" t="s">
        <v>6032</v>
      </c>
      <c r="D5977" s="88">
        <v>1.55</v>
      </c>
    </row>
    <row r="5978" spans="1:4" x14ac:dyDescent="0.2">
      <c r="A5978" s="86">
        <v>5901690</v>
      </c>
      <c r="B5978" s="87" t="s">
        <v>6137</v>
      </c>
      <c r="C5978" s="87" t="s">
        <v>6032</v>
      </c>
      <c r="D5978" s="88">
        <v>0.68</v>
      </c>
    </row>
    <row r="5979" spans="1:4" x14ac:dyDescent="0.2">
      <c r="A5979" s="86">
        <v>5901691</v>
      </c>
      <c r="B5979" s="87" t="s">
        <v>6138</v>
      </c>
      <c r="C5979" s="87" t="s">
        <v>6032</v>
      </c>
      <c r="D5979" s="88">
        <v>1.27</v>
      </c>
    </row>
    <row r="5980" spans="1:4" x14ac:dyDescent="0.2">
      <c r="A5980" s="86">
        <v>5901692</v>
      </c>
      <c r="B5980" s="87" t="s">
        <v>6139</v>
      </c>
      <c r="C5980" s="87" t="s">
        <v>6032</v>
      </c>
      <c r="D5980" s="88">
        <v>1.1200000000000001</v>
      </c>
    </row>
    <row r="5981" spans="1:4" x14ac:dyDescent="0.2">
      <c r="A5981" s="86">
        <v>5901693</v>
      </c>
      <c r="B5981" s="87" t="s">
        <v>6140</v>
      </c>
      <c r="C5981" s="87" t="s">
        <v>6032</v>
      </c>
      <c r="D5981" s="88">
        <v>0.99</v>
      </c>
    </row>
    <row r="5982" spans="1:4" x14ac:dyDescent="0.2">
      <c r="A5982" s="86">
        <v>5901694</v>
      </c>
      <c r="B5982" s="87" t="s">
        <v>6141</v>
      </c>
      <c r="C5982" s="87" t="s">
        <v>6032</v>
      </c>
      <c r="D5982" s="88">
        <v>3.53</v>
      </c>
    </row>
    <row r="5983" spans="1:4" x14ac:dyDescent="0.2">
      <c r="A5983" s="86">
        <v>5914512</v>
      </c>
      <c r="B5983" s="87" t="s">
        <v>6142</v>
      </c>
      <c r="C5983" s="87" t="s">
        <v>5980</v>
      </c>
      <c r="D5983" s="88">
        <v>1.41</v>
      </c>
    </row>
    <row r="5984" spans="1:4" x14ac:dyDescent="0.2">
      <c r="A5984" s="86">
        <v>5914496</v>
      </c>
      <c r="B5984" s="87" t="s">
        <v>6143</v>
      </c>
      <c r="C5984" s="87" t="s">
        <v>5980</v>
      </c>
      <c r="D5984" s="88">
        <v>1.08</v>
      </c>
    </row>
    <row r="5985" spans="1:4" x14ac:dyDescent="0.2">
      <c r="A5985" s="86">
        <v>5914513</v>
      </c>
      <c r="B5985" s="87" t="s">
        <v>6144</v>
      </c>
      <c r="C5985" s="87" t="s">
        <v>5980</v>
      </c>
      <c r="D5985" s="88">
        <v>0.79</v>
      </c>
    </row>
    <row r="5986" spans="1:4" x14ac:dyDescent="0.2">
      <c r="A5986" s="86">
        <v>5914497</v>
      </c>
      <c r="B5986" s="87" t="s">
        <v>6145</v>
      </c>
      <c r="C5986" s="87" t="s">
        <v>5980</v>
      </c>
      <c r="D5986" s="88">
        <v>0.59</v>
      </c>
    </row>
    <row r="5987" spans="1:4" x14ac:dyDescent="0.2">
      <c r="A5987" s="86">
        <v>5914500</v>
      </c>
      <c r="B5987" s="87" t="s">
        <v>6146</v>
      </c>
      <c r="C5987" s="87" t="s">
        <v>5980</v>
      </c>
      <c r="D5987" s="88">
        <v>1.1100000000000001</v>
      </c>
    </row>
    <row r="5988" spans="1:4" x14ac:dyDescent="0.2">
      <c r="A5988" s="86">
        <v>5914498</v>
      </c>
      <c r="B5988" s="87" t="s">
        <v>6147</v>
      </c>
      <c r="C5988" s="87" t="s">
        <v>5980</v>
      </c>
      <c r="D5988" s="88">
        <v>0.85</v>
      </c>
    </row>
    <row r="5989" spans="1:4" x14ac:dyDescent="0.2">
      <c r="A5989" s="86">
        <v>5914501</v>
      </c>
      <c r="B5989" s="87" t="s">
        <v>6148</v>
      </c>
      <c r="C5989" s="87" t="s">
        <v>5980</v>
      </c>
      <c r="D5989" s="88">
        <v>0.62</v>
      </c>
    </row>
    <row r="5990" spans="1:4" x14ac:dyDescent="0.2">
      <c r="A5990" s="86">
        <v>5914499</v>
      </c>
      <c r="B5990" s="87" t="s">
        <v>6149</v>
      </c>
      <c r="C5990" s="87" t="s">
        <v>5980</v>
      </c>
      <c r="D5990" s="88">
        <v>0.47</v>
      </c>
    </row>
    <row r="5991" spans="1:4" x14ac:dyDescent="0.2">
      <c r="A5991" s="86">
        <v>5914504</v>
      </c>
      <c r="B5991" s="87" t="s">
        <v>6150</v>
      </c>
      <c r="C5991" s="87" t="s">
        <v>5980</v>
      </c>
      <c r="D5991" s="88">
        <v>0.93</v>
      </c>
    </row>
    <row r="5992" spans="1:4" x14ac:dyDescent="0.2">
      <c r="A5992" s="86">
        <v>5914502</v>
      </c>
      <c r="B5992" s="87" t="s">
        <v>6151</v>
      </c>
      <c r="C5992" s="87" t="s">
        <v>5980</v>
      </c>
      <c r="D5992" s="88">
        <v>0.72</v>
      </c>
    </row>
    <row r="5993" spans="1:4" x14ac:dyDescent="0.2">
      <c r="A5993" s="86">
        <v>5914505</v>
      </c>
      <c r="B5993" s="87" t="s">
        <v>6152</v>
      </c>
      <c r="C5993" s="87" t="s">
        <v>5980</v>
      </c>
      <c r="D5993" s="88">
        <v>0.53</v>
      </c>
    </row>
    <row r="5994" spans="1:4" x14ac:dyDescent="0.2">
      <c r="A5994" s="86">
        <v>5914503</v>
      </c>
      <c r="B5994" s="87" t="s">
        <v>6153</v>
      </c>
      <c r="C5994" s="87" t="s">
        <v>5980</v>
      </c>
      <c r="D5994" s="88">
        <v>0.39</v>
      </c>
    </row>
    <row r="5995" spans="1:4" x14ac:dyDescent="0.2">
      <c r="A5995" s="86">
        <v>5914508</v>
      </c>
      <c r="B5995" s="87" t="s">
        <v>6154</v>
      </c>
      <c r="C5995" s="87" t="s">
        <v>5980</v>
      </c>
      <c r="D5995" s="88">
        <v>1.05</v>
      </c>
    </row>
    <row r="5996" spans="1:4" x14ac:dyDescent="0.2">
      <c r="A5996" s="86">
        <v>5914506</v>
      </c>
      <c r="B5996" s="87" t="s">
        <v>6155</v>
      </c>
      <c r="C5996" s="87" t="s">
        <v>5980</v>
      </c>
      <c r="D5996" s="88">
        <v>0.8</v>
      </c>
    </row>
    <row r="5997" spans="1:4" x14ac:dyDescent="0.2">
      <c r="A5997" s="86">
        <v>5914509</v>
      </c>
      <c r="B5997" s="87" t="s">
        <v>6156</v>
      </c>
      <c r="C5997" s="87" t="s">
        <v>5980</v>
      </c>
      <c r="D5997" s="88">
        <v>0.59</v>
      </c>
    </row>
    <row r="5998" spans="1:4" x14ac:dyDescent="0.2">
      <c r="A5998" s="86">
        <v>5914507</v>
      </c>
      <c r="B5998" s="87" t="s">
        <v>6157</v>
      </c>
      <c r="C5998" s="87" t="s">
        <v>5980</v>
      </c>
      <c r="D5998" s="88">
        <v>0.44</v>
      </c>
    </row>
    <row r="5999" spans="1:4" x14ac:dyDescent="0.2">
      <c r="A5999" s="86">
        <v>5915491</v>
      </c>
      <c r="B5999" s="87" t="s">
        <v>6158</v>
      </c>
      <c r="C5999" s="87" t="s">
        <v>1955</v>
      </c>
      <c r="D5999" s="88">
        <v>17.829999999999998</v>
      </c>
    </row>
    <row r="6000" spans="1:4" x14ac:dyDescent="0.2">
      <c r="A6000" s="86">
        <v>5915492</v>
      </c>
      <c r="B6000" s="87" t="s">
        <v>6159</v>
      </c>
      <c r="C6000" s="87" t="s">
        <v>1955</v>
      </c>
      <c r="D6000" s="88">
        <v>14.27</v>
      </c>
    </row>
    <row r="6001" spans="1:4" x14ac:dyDescent="0.2">
      <c r="A6001" s="86">
        <v>5915493</v>
      </c>
      <c r="B6001" s="87" t="s">
        <v>6160</v>
      </c>
      <c r="C6001" s="87" t="s">
        <v>1955</v>
      </c>
      <c r="D6001" s="88">
        <v>11.49</v>
      </c>
    </row>
    <row r="6002" spans="1:4" x14ac:dyDescent="0.2">
      <c r="A6002" s="86">
        <v>5915488</v>
      </c>
      <c r="B6002" s="87" t="s">
        <v>6161</v>
      </c>
      <c r="C6002" s="87" t="s">
        <v>1955</v>
      </c>
      <c r="D6002" s="88">
        <v>12.99</v>
      </c>
    </row>
    <row r="6003" spans="1:4" x14ac:dyDescent="0.2">
      <c r="A6003" s="86">
        <v>5915489</v>
      </c>
      <c r="B6003" s="87" t="s">
        <v>6162</v>
      </c>
      <c r="C6003" s="87" t="s">
        <v>1955</v>
      </c>
      <c r="D6003" s="88">
        <v>10.39</v>
      </c>
    </row>
    <row r="6004" spans="1:4" x14ac:dyDescent="0.2">
      <c r="A6004" s="86">
        <v>5915490</v>
      </c>
      <c r="B6004" s="87" t="s">
        <v>6163</v>
      </c>
      <c r="C6004" s="87" t="s">
        <v>1955</v>
      </c>
      <c r="D6004" s="88">
        <v>8.3699999999999992</v>
      </c>
    </row>
    <row r="6005" spans="1:4" x14ac:dyDescent="0.2">
      <c r="A6005" s="86">
        <v>5915494</v>
      </c>
      <c r="B6005" s="87" t="s">
        <v>6164</v>
      </c>
      <c r="C6005" s="87" t="s">
        <v>1955</v>
      </c>
      <c r="D6005" s="88">
        <v>30.18</v>
      </c>
    </row>
    <row r="6006" spans="1:4" x14ac:dyDescent="0.2">
      <c r="A6006" s="86">
        <v>5915495</v>
      </c>
      <c r="B6006" s="87" t="s">
        <v>6165</v>
      </c>
      <c r="C6006" s="87" t="s">
        <v>1955</v>
      </c>
      <c r="D6006" s="88">
        <v>24.14</v>
      </c>
    </row>
    <row r="6007" spans="1:4" x14ac:dyDescent="0.2">
      <c r="A6007" s="86">
        <v>5915496</v>
      </c>
      <c r="B6007" s="87" t="s">
        <v>6166</v>
      </c>
      <c r="C6007" s="87" t="s">
        <v>1955</v>
      </c>
      <c r="D6007" s="88">
        <v>19.440000000000001</v>
      </c>
    </row>
    <row r="6008" spans="1:4" x14ac:dyDescent="0.2">
      <c r="A6008" s="86">
        <v>5915325</v>
      </c>
      <c r="B6008" s="87" t="s">
        <v>6167</v>
      </c>
      <c r="C6008" s="87" t="s">
        <v>1955</v>
      </c>
      <c r="D6008" s="88">
        <v>68.459999999999994</v>
      </c>
    </row>
    <row r="6009" spans="1:4" x14ac:dyDescent="0.2">
      <c r="A6009" s="86">
        <v>5915326</v>
      </c>
      <c r="B6009" s="87" t="s">
        <v>6168</v>
      </c>
      <c r="C6009" s="87" t="s">
        <v>1955</v>
      </c>
      <c r="D6009" s="88">
        <v>54.74</v>
      </c>
    </row>
    <row r="6010" spans="1:4" x14ac:dyDescent="0.2">
      <c r="A6010" s="86">
        <v>5915327</v>
      </c>
      <c r="B6010" s="87" t="s">
        <v>6169</v>
      </c>
      <c r="C6010" s="87" t="s">
        <v>1955</v>
      </c>
      <c r="D6010" s="88">
        <v>44.09</v>
      </c>
    </row>
    <row r="6011" spans="1:4" x14ac:dyDescent="0.2">
      <c r="A6011" s="86">
        <v>5915328</v>
      </c>
      <c r="B6011" s="87" t="s">
        <v>6170</v>
      </c>
      <c r="C6011" s="87" t="s">
        <v>1955</v>
      </c>
      <c r="D6011" s="88">
        <v>79.92</v>
      </c>
    </row>
    <row r="6012" spans="1:4" x14ac:dyDescent="0.2">
      <c r="A6012" s="86">
        <v>5915329</v>
      </c>
      <c r="B6012" s="87" t="s">
        <v>6171</v>
      </c>
      <c r="C6012" s="87" t="s">
        <v>1955</v>
      </c>
      <c r="D6012" s="88">
        <v>63.9</v>
      </c>
    </row>
    <row r="6013" spans="1:4" x14ac:dyDescent="0.2">
      <c r="A6013" s="86">
        <v>5915330</v>
      </c>
      <c r="B6013" s="87" t="s">
        <v>6172</v>
      </c>
      <c r="C6013" s="87" t="s">
        <v>1955</v>
      </c>
      <c r="D6013" s="88">
        <v>51.47</v>
      </c>
    </row>
    <row r="6014" spans="1:4" x14ac:dyDescent="0.2">
      <c r="A6014" s="86">
        <v>5915331</v>
      </c>
      <c r="B6014" s="87" t="s">
        <v>6173</v>
      </c>
      <c r="C6014" s="87" t="s">
        <v>1955</v>
      </c>
      <c r="D6014" s="88">
        <v>159.66999999999999</v>
      </c>
    </row>
    <row r="6015" spans="1:4" x14ac:dyDescent="0.2">
      <c r="A6015" s="86">
        <v>5915332</v>
      </c>
      <c r="B6015" s="87" t="s">
        <v>6174</v>
      </c>
      <c r="C6015" s="87" t="s">
        <v>1955</v>
      </c>
      <c r="D6015" s="88">
        <v>127.68</v>
      </c>
    </row>
    <row r="6016" spans="1:4" x14ac:dyDescent="0.2">
      <c r="A6016" s="86">
        <v>5915333</v>
      </c>
      <c r="B6016" s="87" t="s">
        <v>6175</v>
      </c>
      <c r="C6016" s="87" t="s">
        <v>1955</v>
      </c>
      <c r="D6016" s="88">
        <v>102.84</v>
      </c>
    </row>
    <row r="6017" spans="1:4" x14ac:dyDescent="0.2">
      <c r="A6017" s="86">
        <v>5915364</v>
      </c>
      <c r="B6017" s="87" t="s">
        <v>6176</v>
      </c>
      <c r="C6017" s="87" t="s">
        <v>1955</v>
      </c>
      <c r="D6017" s="88">
        <v>181.69</v>
      </c>
    </row>
    <row r="6018" spans="1:4" x14ac:dyDescent="0.2">
      <c r="A6018" s="86">
        <v>5915365</v>
      </c>
      <c r="B6018" s="87" t="s">
        <v>6177</v>
      </c>
      <c r="C6018" s="87" t="s">
        <v>1955</v>
      </c>
      <c r="D6018" s="88">
        <v>145.28</v>
      </c>
    </row>
    <row r="6019" spans="1:4" x14ac:dyDescent="0.2">
      <c r="A6019" s="86">
        <v>5915361</v>
      </c>
      <c r="B6019" s="87" t="s">
        <v>6178</v>
      </c>
      <c r="C6019" s="87" t="s">
        <v>1955</v>
      </c>
      <c r="D6019" s="88">
        <v>117.03</v>
      </c>
    </row>
    <row r="6020" spans="1:4" x14ac:dyDescent="0.2">
      <c r="A6020" s="86">
        <v>5919716</v>
      </c>
      <c r="B6020" s="87" t="s">
        <v>6179</v>
      </c>
      <c r="C6020" s="87" t="s">
        <v>1955</v>
      </c>
      <c r="D6020" s="88">
        <v>189.96</v>
      </c>
    </row>
    <row r="6021" spans="1:4" x14ac:dyDescent="0.2">
      <c r="A6021" s="86">
        <v>5919717</v>
      </c>
      <c r="B6021" s="87" t="s">
        <v>6180</v>
      </c>
      <c r="C6021" s="87" t="s">
        <v>1955</v>
      </c>
      <c r="D6021" s="88">
        <v>163.66999999999999</v>
      </c>
    </row>
    <row r="6022" spans="1:4" x14ac:dyDescent="0.2">
      <c r="A6022" s="86">
        <v>6106220</v>
      </c>
      <c r="B6022" s="87" t="s">
        <v>6181</v>
      </c>
      <c r="C6022" s="87" t="s">
        <v>237</v>
      </c>
      <c r="D6022" s="88">
        <v>11.04</v>
      </c>
    </row>
    <row r="6023" spans="1:4" x14ac:dyDescent="0.2">
      <c r="A6023" s="86">
        <v>6106183</v>
      </c>
      <c r="B6023" s="87" t="s">
        <v>6182</v>
      </c>
      <c r="C6023" s="87" t="s">
        <v>346</v>
      </c>
      <c r="D6023" s="88">
        <v>308.04000000000002</v>
      </c>
    </row>
    <row r="6024" spans="1:4" x14ac:dyDescent="0.2">
      <c r="A6024" s="86">
        <v>6106182</v>
      </c>
      <c r="B6024" s="87" t="s">
        <v>6183</v>
      </c>
      <c r="C6024" s="87" t="s">
        <v>346</v>
      </c>
      <c r="D6024" s="88">
        <v>264.04000000000002</v>
      </c>
    </row>
    <row r="6025" spans="1:4" x14ac:dyDescent="0.2">
      <c r="A6025" s="86">
        <v>6106194</v>
      </c>
      <c r="B6025" s="87" t="s">
        <v>6184</v>
      </c>
      <c r="C6025" s="87" t="s">
        <v>346</v>
      </c>
      <c r="D6025" s="88">
        <v>688.16</v>
      </c>
    </row>
    <row r="6026" spans="1:4" x14ac:dyDescent="0.2">
      <c r="A6026" s="86">
        <v>6106195</v>
      </c>
      <c r="B6026" s="87" t="s">
        <v>6185</v>
      </c>
      <c r="C6026" s="87" t="s">
        <v>346</v>
      </c>
      <c r="D6026" s="88">
        <v>762.74</v>
      </c>
    </row>
    <row r="6027" spans="1:4" x14ac:dyDescent="0.2">
      <c r="A6027" s="86">
        <v>6106331</v>
      </c>
      <c r="B6027" s="87" t="s">
        <v>6186</v>
      </c>
      <c r="C6027" s="87" t="s">
        <v>346</v>
      </c>
      <c r="D6027" s="88">
        <v>1761.89</v>
      </c>
    </row>
    <row r="6028" spans="1:4" x14ac:dyDescent="0.2">
      <c r="A6028" s="86">
        <v>6106332</v>
      </c>
      <c r="B6028" s="87" t="s">
        <v>6187</v>
      </c>
      <c r="C6028" s="87" t="s">
        <v>346</v>
      </c>
      <c r="D6028" s="88">
        <v>1875.7</v>
      </c>
    </row>
    <row r="6029" spans="1:4" x14ac:dyDescent="0.2">
      <c r="A6029" s="86">
        <v>6106206</v>
      </c>
      <c r="B6029" s="87" t="s">
        <v>6188</v>
      </c>
      <c r="C6029" s="87" t="s">
        <v>346</v>
      </c>
      <c r="D6029" s="88">
        <v>2013.26</v>
      </c>
    </row>
    <row r="6030" spans="1:4" x14ac:dyDescent="0.2">
      <c r="A6030" s="86">
        <v>6106207</v>
      </c>
      <c r="B6030" s="87" t="s">
        <v>6189</v>
      </c>
      <c r="C6030" s="87" t="s">
        <v>346</v>
      </c>
      <c r="D6030" s="88">
        <v>2145.38</v>
      </c>
    </row>
    <row r="6031" spans="1:4" x14ac:dyDescent="0.2">
      <c r="A6031" s="86">
        <v>6106222</v>
      </c>
      <c r="B6031" s="87" t="s">
        <v>6190</v>
      </c>
      <c r="C6031" s="87" t="s">
        <v>346</v>
      </c>
      <c r="D6031" s="88">
        <v>308.04000000000002</v>
      </c>
    </row>
    <row r="6032" spans="1:4" x14ac:dyDescent="0.2">
      <c r="A6032" s="86">
        <v>6106221</v>
      </c>
      <c r="B6032" s="87" t="s">
        <v>6191</v>
      </c>
      <c r="C6032" s="87" t="s">
        <v>346</v>
      </c>
      <c r="D6032" s="88">
        <v>264.04000000000002</v>
      </c>
    </row>
    <row r="6033" spans="1:4" x14ac:dyDescent="0.2">
      <c r="A6033" s="86">
        <v>6106224</v>
      </c>
      <c r="B6033" s="87" t="s">
        <v>6192</v>
      </c>
      <c r="C6033" s="87" t="s">
        <v>346</v>
      </c>
      <c r="D6033" s="88">
        <v>688.16</v>
      </c>
    </row>
    <row r="6034" spans="1:4" x14ac:dyDescent="0.2">
      <c r="A6034" s="86">
        <v>6106225</v>
      </c>
      <c r="B6034" s="87" t="s">
        <v>6193</v>
      </c>
      <c r="C6034" s="87" t="s">
        <v>346</v>
      </c>
      <c r="D6034" s="88">
        <v>762.74</v>
      </c>
    </row>
    <row r="6035" spans="1:4" x14ac:dyDescent="0.2">
      <c r="A6035" s="86">
        <v>6106228</v>
      </c>
      <c r="B6035" s="87" t="s">
        <v>6194</v>
      </c>
      <c r="C6035" s="87" t="s">
        <v>346</v>
      </c>
      <c r="D6035" s="88">
        <v>1762.9</v>
      </c>
    </row>
    <row r="6036" spans="1:4" x14ac:dyDescent="0.2">
      <c r="A6036" s="86">
        <v>6106229</v>
      </c>
      <c r="B6036" s="87" t="s">
        <v>6195</v>
      </c>
      <c r="C6036" s="87" t="s">
        <v>346</v>
      </c>
      <c r="D6036" s="88">
        <v>1877.14</v>
      </c>
    </row>
    <row r="6037" spans="1:4" x14ac:dyDescent="0.2">
      <c r="A6037" s="86">
        <v>6106328</v>
      </c>
      <c r="B6037" s="87" t="s">
        <v>6196</v>
      </c>
      <c r="C6037" s="87" t="s">
        <v>346</v>
      </c>
      <c r="D6037" s="88">
        <v>131.5</v>
      </c>
    </row>
    <row r="6038" spans="1:4" x14ac:dyDescent="0.2">
      <c r="A6038" s="86">
        <v>6106330</v>
      </c>
      <c r="B6038" s="87" t="s">
        <v>6197</v>
      </c>
      <c r="C6038" s="87" t="s">
        <v>346</v>
      </c>
      <c r="D6038" s="88">
        <v>653.79999999999995</v>
      </c>
    </row>
    <row r="6039" spans="1:4" x14ac:dyDescent="0.2">
      <c r="A6039" s="86">
        <v>6106326</v>
      </c>
      <c r="B6039" s="87" t="s">
        <v>6198</v>
      </c>
      <c r="C6039" s="87" t="s">
        <v>346</v>
      </c>
      <c r="D6039" s="88">
        <v>54.28</v>
      </c>
    </row>
    <row r="6040" spans="1:4" x14ac:dyDescent="0.2">
      <c r="A6040" s="86">
        <v>6106324</v>
      </c>
      <c r="B6040" s="87" t="s">
        <v>6199</v>
      </c>
      <c r="C6040" s="87" t="s">
        <v>346</v>
      </c>
      <c r="D6040" s="88">
        <v>33.840000000000003</v>
      </c>
    </row>
    <row r="6041" spans="1:4" x14ac:dyDescent="0.2">
      <c r="A6041" s="86">
        <v>6106327</v>
      </c>
      <c r="B6041" s="87" t="s">
        <v>6200</v>
      </c>
      <c r="C6041" s="87" t="s">
        <v>346</v>
      </c>
      <c r="D6041" s="88">
        <v>131.25</v>
      </c>
    </row>
    <row r="6042" spans="1:4" x14ac:dyDescent="0.2">
      <c r="A6042" s="86">
        <v>6106329</v>
      </c>
      <c r="B6042" s="87" t="s">
        <v>6201</v>
      </c>
      <c r="C6042" s="87" t="s">
        <v>346</v>
      </c>
      <c r="D6042" s="88">
        <v>653.6</v>
      </c>
    </row>
    <row r="6043" spans="1:4" x14ac:dyDescent="0.2">
      <c r="A6043" s="86">
        <v>6106325</v>
      </c>
      <c r="B6043" s="87" t="s">
        <v>6202</v>
      </c>
      <c r="C6043" s="87" t="s">
        <v>346</v>
      </c>
      <c r="D6043" s="88">
        <v>54.32</v>
      </c>
    </row>
    <row r="6044" spans="1:4" x14ac:dyDescent="0.2">
      <c r="A6044" s="86">
        <v>6208126</v>
      </c>
      <c r="B6044" s="87" t="s">
        <v>6203</v>
      </c>
      <c r="C6044" s="87" t="s">
        <v>237</v>
      </c>
      <c r="D6044" s="88">
        <v>19.84</v>
      </c>
    </row>
    <row r="6045" spans="1:4" x14ac:dyDescent="0.2">
      <c r="A6045" s="86">
        <v>6205797</v>
      </c>
      <c r="B6045" s="87" t="s">
        <v>6204</v>
      </c>
      <c r="C6045" s="87" t="s">
        <v>237</v>
      </c>
      <c r="D6045" s="88">
        <v>11.85</v>
      </c>
    </row>
    <row r="6046" spans="1:4" x14ac:dyDescent="0.2">
      <c r="A6046" s="86">
        <v>6205791</v>
      </c>
      <c r="B6046" s="87" t="s">
        <v>6205</v>
      </c>
      <c r="C6046" s="87" t="s">
        <v>146</v>
      </c>
      <c r="D6046" s="88">
        <v>345.41</v>
      </c>
    </row>
    <row r="6047" spans="1:4" x14ac:dyDescent="0.2">
      <c r="A6047" s="86">
        <v>6205792</v>
      </c>
      <c r="B6047" s="87" t="s">
        <v>6206</v>
      </c>
      <c r="C6047" s="87" t="s">
        <v>146</v>
      </c>
      <c r="D6047" s="88">
        <v>416.21</v>
      </c>
    </row>
    <row r="6048" spans="1:4" x14ac:dyDescent="0.2">
      <c r="A6048" s="86">
        <v>6205793</v>
      </c>
      <c r="B6048" s="87" t="s">
        <v>6207</v>
      </c>
      <c r="C6048" s="87" t="s">
        <v>146</v>
      </c>
      <c r="D6048" s="88">
        <v>491.37</v>
      </c>
    </row>
    <row r="6049" spans="1:4" x14ac:dyDescent="0.2">
      <c r="A6049" s="86">
        <v>6205796</v>
      </c>
      <c r="B6049" s="87" t="s">
        <v>6208</v>
      </c>
      <c r="C6049" s="87" t="s">
        <v>146</v>
      </c>
      <c r="D6049" s="88">
        <v>883.87</v>
      </c>
    </row>
    <row r="6050" spans="1:4" x14ac:dyDescent="0.2">
      <c r="A6050" s="86">
        <v>6219451</v>
      </c>
      <c r="B6050" s="87" t="s">
        <v>6209</v>
      </c>
      <c r="C6050" s="87" t="s">
        <v>146</v>
      </c>
      <c r="D6050" s="88">
        <v>955.06</v>
      </c>
    </row>
    <row r="6051" spans="1:4" x14ac:dyDescent="0.2">
      <c r="A6051" s="86">
        <v>6219452</v>
      </c>
      <c r="B6051" s="87" t="s">
        <v>6210</v>
      </c>
      <c r="C6051" s="87" t="s">
        <v>146</v>
      </c>
      <c r="D6051" s="88">
        <v>1030.5999999999999</v>
      </c>
    </row>
    <row r="6052" spans="1:4" x14ac:dyDescent="0.2">
      <c r="A6052" s="86">
        <v>6205794</v>
      </c>
      <c r="B6052" s="87" t="s">
        <v>6211</v>
      </c>
      <c r="C6052" s="87" t="s">
        <v>146</v>
      </c>
      <c r="D6052" s="88">
        <v>754.53</v>
      </c>
    </row>
    <row r="6053" spans="1:4" x14ac:dyDescent="0.2">
      <c r="A6053" s="86">
        <v>6205795</v>
      </c>
      <c r="B6053" s="87" t="s">
        <v>6212</v>
      </c>
      <c r="C6053" s="87" t="s">
        <v>146</v>
      </c>
      <c r="D6053" s="88">
        <v>817.02</v>
      </c>
    </row>
    <row r="6054" spans="1:4" x14ac:dyDescent="0.2">
      <c r="A6054" s="86">
        <v>6219521</v>
      </c>
      <c r="B6054" s="87" t="s">
        <v>6213</v>
      </c>
      <c r="C6054" s="87" t="s">
        <v>346</v>
      </c>
      <c r="D6054" s="88">
        <v>156.79</v>
      </c>
    </row>
    <row r="6055" spans="1:4" x14ac:dyDescent="0.2">
      <c r="A6055" s="86">
        <v>6219527</v>
      </c>
      <c r="B6055" s="87" t="s">
        <v>6214</v>
      </c>
      <c r="C6055" s="87" t="s">
        <v>1585</v>
      </c>
      <c r="D6055" s="88">
        <v>386.44</v>
      </c>
    </row>
    <row r="6056" spans="1:4" x14ac:dyDescent="0.2">
      <c r="A6056" s="86">
        <v>6219526</v>
      </c>
      <c r="B6056" s="87" t="s">
        <v>6215</v>
      </c>
      <c r="C6056" s="87" t="s">
        <v>146</v>
      </c>
      <c r="D6056" s="88">
        <v>53.26</v>
      </c>
    </row>
    <row r="6057" spans="1:4" x14ac:dyDescent="0.2">
      <c r="A6057" s="86">
        <v>6219525</v>
      </c>
      <c r="B6057" s="87" t="s">
        <v>6216</v>
      </c>
      <c r="C6057" s="87" t="s">
        <v>146</v>
      </c>
      <c r="D6057" s="88">
        <v>49.32</v>
      </c>
    </row>
    <row r="6058" spans="1:4" x14ac:dyDescent="0.2">
      <c r="A6058" s="86">
        <v>6219508</v>
      </c>
      <c r="B6058" s="87" t="s">
        <v>6217</v>
      </c>
      <c r="C6058" s="87" t="s">
        <v>146</v>
      </c>
      <c r="D6058" s="88">
        <v>353.35</v>
      </c>
    </row>
    <row r="6059" spans="1:4" x14ac:dyDescent="0.2">
      <c r="A6059" s="86">
        <v>6219511</v>
      </c>
      <c r="B6059" s="87" t="s">
        <v>6218</v>
      </c>
      <c r="C6059" s="87" t="s">
        <v>146</v>
      </c>
      <c r="D6059" s="88">
        <v>277.17</v>
      </c>
    </row>
    <row r="6060" spans="1:4" x14ac:dyDescent="0.2">
      <c r="A6060" s="86">
        <v>6219500</v>
      </c>
      <c r="B6060" s="87" t="s">
        <v>6219</v>
      </c>
      <c r="C6060" s="87" t="s">
        <v>346</v>
      </c>
      <c r="D6060" s="88">
        <v>140.02000000000001</v>
      </c>
    </row>
    <row r="6061" spans="1:4" x14ac:dyDescent="0.2">
      <c r="A6061" s="86">
        <v>6219418</v>
      </c>
      <c r="B6061" s="87" t="s">
        <v>6220</v>
      </c>
      <c r="C6061" s="87" t="s">
        <v>346</v>
      </c>
      <c r="D6061" s="88">
        <v>302.08999999999997</v>
      </c>
    </row>
    <row r="6062" spans="1:4" x14ac:dyDescent="0.2">
      <c r="A6062" s="86">
        <v>6219412</v>
      </c>
      <c r="B6062" s="87" t="s">
        <v>6221</v>
      </c>
      <c r="C6062" s="87" t="s">
        <v>346</v>
      </c>
      <c r="D6062" s="88">
        <v>212.58</v>
      </c>
    </row>
    <row r="6063" spans="1:4" x14ac:dyDescent="0.2">
      <c r="A6063" s="86">
        <v>6219406</v>
      </c>
      <c r="B6063" s="87" t="s">
        <v>6222</v>
      </c>
      <c r="C6063" s="87" t="s">
        <v>346</v>
      </c>
      <c r="D6063" s="88">
        <v>150.24</v>
      </c>
    </row>
    <row r="6064" spans="1:4" x14ac:dyDescent="0.2">
      <c r="A6064" s="86">
        <v>6219501</v>
      </c>
      <c r="B6064" s="87" t="s">
        <v>6223</v>
      </c>
      <c r="C6064" s="87" t="s">
        <v>346</v>
      </c>
      <c r="D6064" s="88">
        <v>151.49</v>
      </c>
    </row>
    <row r="6065" spans="1:4" x14ac:dyDescent="0.2">
      <c r="A6065" s="86">
        <v>6219419</v>
      </c>
      <c r="B6065" s="87" t="s">
        <v>6224</v>
      </c>
      <c r="C6065" s="87" t="s">
        <v>346</v>
      </c>
      <c r="D6065" s="88">
        <v>332.53</v>
      </c>
    </row>
    <row r="6066" spans="1:4" x14ac:dyDescent="0.2">
      <c r="A6066" s="86">
        <v>6219413</v>
      </c>
      <c r="B6066" s="87" t="s">
        <v>6225</v>
      </c>
      <c r="C6066" s="87" t="s">
        <v>346</v>
      </c>
      <c r="D6066" s="88">
        <v>232.1</v>
      </c>
    </row>
    <row r="6067" spans="1:4" x14ac:dyDescent="0.2">
      <c r="A6067" s="86">
        <v>6219407</v>
      </c>
      <c r="B6067" s="87" t="s">
        <v>6226</v>
      </c>
      <c r="C6067" s="87" t="s">
        <v>346</v>
      </c>
      <c r="D6067" s="88">
        <v>162.77000000000001</v>
      </c>
    </row>
    <row r="6068" spans="1:4" x14ac:dyDescent="0.2">
      <c r="A6068" s="86">
        <v>6219502</v>
      </c>
      <c r="B6068" s="87" t="s">
        <v>6227</v>
      </c>
      <c r="C6068" s="87" t="s">
        <v>346</v>
      </c>
      <c r="D6068" s="88">
        <v>163.18</v>
      </c>
    </row>
    <row r="6069" spans="1:4" x14ac:dyDescent="0.2">
      <c r="A6069" s="86">
        <v>6219420</v>
      </c>
      <c r="B6069" s="87" t="s">
        <v>6228</v>
      </c>
      <c r="C6069" s="87" t="s">
        <v>346</v>
      </c>
      <c r="D6069" s="88">
        <v>371.95</v>
      </c>
    </row>
    <row r="6070" spans="1:4" x14ac:dyDescent="0.2">
      <c r="A6070" s="86">
        <v>6219414</v>
      </c>
      <c r="B6070" s="87" t="s">
        <v>6229</v>
      </c>
      <c r="C6070" s="87" t="s">
        <v>346</v>
      </c>
      <c r="D6070" s="88">
        <v>254.94</v>
      </c>
    </row>
    <row r="6071" spans="1:4" x14ac:dyDescent="0.2">
      <c r="A6071" s="86">
        <v>6219408</v>
      </c>
      <c r="B6071" s="87" t="s">
        <v>6230</v>
      </c>
      <c r="C6071" s="87" t="s">
        <v>346</v>
      </c>
      <c r="D6071" s="88">
        <v>175.38</v>
      </c>
    </row>
    <row r="6072" spans="1:4" x14ac:dyDescent="0.2">
      <c r="A6072" s="86">
        <v>6219503</v>
      </c>
      <c r="B6072" s="87" t="s">
        <v>6231</v>
      </c>
      <c r="C6072" s="87" t="s">
        <v>346</v>
      </c>
      <c r="D6072" s="88">
        <v>188.67</v>
      </c>
    </row>
    <row r="6073" spans="1:4" x14ac:dyDescent="0.2">
      <c r="A6073" s="86">
        <v>6219421</v>
      </c>
      <c r="B6073" s="87" t="s">
        <v>6232</v>
      </c>
      <c r="C6073" s="87" t="s">
        <v>346</v>
      </c>
      <c r="D6073" s="88">
        <v>441.92</v>
      </c>
    </row>
    <row r="6074" spans="1:4" x14ac:dyDescent="0.2">
      <c r="A6074" s="86">
        <v>6219415</v>
      </c>
      <c r="B6074" s="87" t="s">
        <v>6233</v>
      </c>
      <c r="C6074" s="87" t="s">
        <v>346</v>
      </c>
      <c r="D6074" s="88">
        <v>297.39999999999998</v>
      </c>
    </row>
    <row r="6075" spans="1:4" x14ac:dyDescent="0.2">
      <c r="A6075" s="86">
        <v>6219409</v>
      </c>
      <c r="B6075" s="87" t="s">
        <v>6234</v>
      </c>
      <c r="C6075" s="87" t="s">
        <v>346</v>
      </c>
      <c r="D6075" s="88">
        <v>204.26</v>
      </c>
    </row>
    <row r="6076" spans="1:4" x14ac:dyDescent="0.2">
      <c r="A6076" s="86">
        <v>6219518</v>
      </c>
      <c r="B6076" s="87" t="s">
        <v>6235</v>
      </c>
      <c r="C6076" s="87" t="s">
        <v>346</v>
      </c>
      <c r="D6076" s="88">
        <v>53.06</v>
      </c>
    </row>
    <row r="6077" spans="1:4" x14ac:dyDescent="0.2">
      <c r="A6077" s="86">
        <v>6219504</v>
      </c>
      <c r="B6077" s="87" t="s">
        <v>6236</v>
      </c>
      <c r="C6077" s="87" t="s">
        <v>346</v>
      </c>
      <c r="D6077" s="88">
        <v>111.47</v>
      </c>
    </row>
    <row r="6078" spans="1:4" x14ac:dyDescent="0.2">
      <c r="A6078" s="86">
        <v>6219422</v>
      </c>
      <c r="B6078" s="87" t="s">
        <v>6237</v>
      </c>
      <c r="C6078" s="87" t="s">
        <v>346</v>
      </c>
      <c r="D6078" s="88">
        <v>249.51</v>
      </c>
    </row>
    <row r="6079" spans="1:4" x14ac:dyDescent="0.2">
      <c r="A6079" s="86">
        <v>6219416</v>
      </c>
      <c r="B6079" s="87" t="s">
        <v>6238</v>
      </c>
      <c r="C6079" s="87" t="s">
        <v>346</v>
      </c>
      <c r="D6079" s="88">
        <v>191.38</v>
      </c>
    </row>
    <row r="6080" spans="1:4" x14ac:dyDescent="0.2">
      <c r="A6080" s="86">
        <v>6219410</v>
      </c>
      <c r="B6080" s="87" t="s">
        <v>6239</v>
      </c>
      <c r="C6080" s="87" t="s">
        <v>346</v>
      </c>
      <c r="D6080" s="88">
        <v>133.18</v>
      </c>
    </row>
    <row r="6081" spans="1:4" x14ac:dyDescent="0.2">
      <c r="A6081" s="86">
        <v>6219505</v>
      </c>
      <c r="B6081" s="87" t="s">
        <v>6240</v>
      </c>
      <c r="C6081" s="87" t="s">
        <v>346</v>
      </c>
      <c r="D6081" s="88">
        <v>98.93</v>
      </c>
    </row>
    <row r="6082" spans="1:4" x14ac:dyDescent="0.2">
      <c r="A6082" s="86">
        <v>6219423</v>
      </c>
      <c r="B6082" s="87" t="s">
        <v>6241</v>
      </c>
      <c r="C6082" s="87" t="s">
        <v>346</v>
      </c>
      <c r="D6082" s="88">
        <v>233.07</v>
      </c>
    </row>
    <row r="6083" spans="1:4" x14ac:dyDescent="0.2">
      <c r="A6083" s="86">
        <v>6219417</v>
      </c>
      <c r="B6083" s="87" t="s">
        <v>6242</v>
      </c>
      <c r="C6083" s="87" t="s">
        <v>346</v>
      </c>
      <c r="D6083" s="88">
        <v>176.44</v>
      </c>
    </row>
    <row r="6084" spans="1:4" x14ac:dyDescent="0.2">
      <c r="A6084" s="86">
        <v>6219411</v>
      </c>
      <c r="B6084" s="87" t="s">
        <v>6243</v>
      </c>
      <c r="C6084" s="87" t="s">
        <v>346</v>
      </c>
      <c r="D6084" s="88">
        <v>119.86</v>
      </c>
    </row>
    <row r="6085" spans="1:4" x14ac:dyDescent="0.2">
      <c r="A6085" s="86">
        <v>6219520</v>
      </c>
      <c r="B6085" s="87" t="s">
        <v>6244</v>
      </c>
      <c r="C6085" s="87" t="s">
        <v>1585</v>
      </c>
      <c r="D6085" s="88">
        <v>63.35</v>
      </c>
    </row>
    <row r="6086" spans="1:4" x14ac:dyDescent="0.2">
      <c r="A6086" s="86">
        <v>6219433</v>
      </c>
      <c r="B6086" s="87" t="s">
        <v>6245</v>
      </c>
      <c r="C6086" s="87" t="s">
        <v>146</v>
      </c>
      <c r="D6086" s="88">
        <v>112.14</v>
      </c>
    </row>
    <row r="6087" spans="1:4" x14ac:dyDescent="0.2">
      <c r="A6087" s="86">
        <v>6205801</v>
      </c>
      <c r="B6087" s="87" t="s">
        <v>6246</v>
      </c>
      <c r="C6087" s="87" t="s">
        <v>146</v>
      </c>
      <c r="D6087" s="88">
        <v>72.44</v>
      </c>
    </row>
    <row r="6088" spans="1:4" x14ac:dyDescent="0.2">
      <c r="A6088" s="86">
        <v>6219524</v>
      </c>
      <c r="B6088" s="87" t="s">
        <v>6247</v>
      </c>
      <c r="C6088" s="87" t="s">
        <v>151</v>
      </c>
      <c r="D6088" s="88">
        <v>10.78</v>
      </c>
    </row>
    <row r="6089" spans="1:4" x14ac:dyDescent="0.2">
      <c r="A6089" s="86">
        <v>6416036</v>
      </c>
      <c r="B6089" s="87" t="s">
        <v>6248</v>
      </c>
      <c r="C6089" s="87" t="s">
        <v>346</v>
      </c>
      <c r="D6089" s="88">
        <v>126.05</v>
      </c>
    </row>
    <row r="6090" spans="1:4" x14ac:dyDescent="0.2">
      <c r="A6090" s="86">
        <v>6416038</v>
      </c>
      <c r="B6090" s="87" t="s">
        <v>6249</v>
      </c>
      <c r="C6090" s="87" t="s">
        <v>346</v>
      </c>
      <c r="D6090" s="88">
        <v>66.81</v>
      </c>
    </row>
    <row r="6091" spans="1:4" x14ac:dyDescent="0.2">
      <c r="A6091" s="86">
        <v>6416037</v>
      </c>
      <c r="B6091" s="87" t="s">
        <v>6250</v>
      </c>
      <c r="C6091" s="87" t="s">
        <v>346</v>
      </c>
      <c r="D6091" s="88">
        <v>135.66</v>
      </c>
    </row>
    <row r="6092" spans="1:4" x14ac:dyDescent="0.2">
      <c r="A6092" s="86">
        <v>6416035</v>
      </c>
      <c r="B6092" s="87" t="s">
        <v>6251</v>
      </c>
      <c r="C6092" s="87" t="s">
        <v>346</v>
      </c>
      <c r="D6092" s="88">
        <v>75.209999999999994</v>
      </c>
    </row>
    <row r="6093" spans="1:4" x14ac:dyDescent="0.2">
      <c r="A6093" s="86">
        <v>6416076</v>
      </c>
      <c r="B6093" s="87" t="s">
        <v>6252</v>
      </c>
      <c r="C6093" s="87" t="s">
        <v>4402</v>
      </c>
      <c r="D6093" s="88">
        <v>160.69999999999999</v>
      </c>
    </row>
    <row r="6094" spans="1:4" x14ac:dyDescent="0.2">
      <c r="A6094" s="86">
        <v>6416075</v>
      </c>
      <c r="B6094" s="87" t="s">
        <v>6253</v>
      </c>
      <c r="C6094" s="87" t="s">
        <v>4402</v>
      </c>
      <c r="D6094" s="88">
        <v>94.58</v>
      </c>
    </row>
    <row r="6095" spans="1:4" x14ac:dyDescent="0.2">
      <c r="A6095" s="86">
        <v>6416226</v>
      </c>
      <c r="B6095" s="87" t="s">
        <v>6254</v>
      </c>
      <c r="C6095" s="87" t="s">
        <v>4402</v>
      </c>
      <c r="D6095" s="88">
        <v>153.35</v>
      </c>
    </row>
    <row r="6096" spans="1:4" x14ac:dyDescent="0.2">
      <c r="A6096" s="86">
        <v>6416225</v>
      </c>
      <c r="B6096" s="87" t="s">
        <v>6255</v>
      </c>
      <c r="C6096" s="87" t="s">
        <v>4402</v>
      </c>
      <c r="D6096" s="88">
        <v>85.78</v>
      </c>
    </row>
    <row r="6097" spans="1:4" x14ac:dyDescent="0.2">
      <c r="A6097" s="86">
        <v>6416084</v>
      </c>
      <c r="B6097" s="87" t="s">
        <v>6256</v>
      </c>
      <c r="C6097" s="87" t="s">
        <v>4402</v>
      </c>
      <c r="D6097" s="88">
        <v>155.88</v>
      </c>
    </row>
    <row r="6098" spans="1:4" x14ac:dyDescent="0.2">
      <c r="A6098" s="86">
        <v>6416083</v>
      </c>
      <c r="B6098" s="87" t="s">
        <v>6257</v>
      </c>
      <c r="C6098" s="87" t="s">
        <v>4402</v>
      </c>
      <c r="D6098" s="88">
        <v>86.41</v>
      </c>
    </row>
    <row r="6099" spans="1:4" x14ac:dyDescent="0.2">
      <c r="A6099" s="86">
        <v>6416234</v>
      </c>
      <c r="B6099" s="87" t="s">
        <v>6258</v>
      </c>
      <c r="C6099" s="87" t="s">
        <v>4402</v>
      </c>
      <c r="D6099" s="88">
        <v>159.9</v>
      </c>
    </row>
    <row r="6100" spans="1:4" x14ac:dyDescent="0.2">
      <c r="A6100" s="86">
        <v>6416233</v>
      </c>
      <c r="B6100" s="87" t="s">
        <v>6259</v>
      </c>
      <c r="C6100" s="87" t="s">
        <v>4402</v>
      </c>
      <c r="D6100" s="88">
        <v>91.67</v>
      </c>
    </row>
    <row r="6101" spans="1:4" x14ac:dyDescent="0.2">
      <c r="A6101" s="86">
        <v>6416236</v>
      </c>
      <c r="B6101" s="87" t="s">
        <v>6260</v>
      </c>
      <c r="C6101" s="87" t="s">
        <v>4402</v>
      </c>
      <c r="D6101" s="88">
        <v>162.51</v>
      </c>
    </row>
    <row r="6102" spans="1:4" x14ac:dyDescent="0.2">
      <c r="A6102" s="86">
        <v>6416235</v>
      </c>
      <c r="B6102" s="87" t="s">
        <v>6261</v>
      </c>
      <c r="C6102" s="87" t="s">
        <v>4402</v>
      </c>
      <c r="D6102" s="88">
        <v>95.15</v>
      </c>
    </row>
    <row r="6103" spans="1:4" x14ac:dyDescent="0.2">
      <c r="A6103" s="86">
        <v>6416040</v>
      </c>
      <c r="B6103" s="87" t="s">
        <v>6262</v>
      </c>
      <c r="C6103" s="87" t="s">
        <v>346</v>
      </c>
      <c r="D6103" s="88">
        <v>191.38</v>
      </c>
    </row>
    <row r="6104" spans="1:4" x14ac:dyDescent="0.2">
      <c r="A6104" s="86">
        <v>6416039</v>
      </c>
      <c r="B6104" s="87" t="s">
        <v>6263</v>
      </c>
      <c r="C6104" s="87" t="s">
        <v>346</v>
      </c>
      <c r="D6104" s="88">
        <v>93.15</v>
      </c>
    </row>
    <row r="6105" spans="1:4" x14ac:dyDescent="0.2">
      <c r="A6105" s="86">
        <v>6416042</v>
      </c>
      <c r="B6105" s="87" t="s">
        <v>6264</v>
      </c>
      <c r="C6105" s="87" t="s">
        <v>346</v>
      </c>
      <c r="D6105" s="88">
        <v>234.73</v>
      </c>
    </row>
    <row r="6106" spans="1:4" x14ac:dyDescent="0.2">
      <c r="A6106" s="86">
        <v>6416041</v>
      </c>
      <c r="B6106" s="87" t="s">
        <v>6265</v>
      </c>
      <c r="C6106" s="87" t="s">
        <v>346</v>
      </c>
      <c r="D6106" s="88">
        <v>138.79</v>
      </c>
    </row>
    <row r="6107" spans="1:4" x14ac:dyDescent="0.2">
      <c r="A6107" s="86">
        <v>6416080</v>
      </c>
      <c r="B6107" s="87" t="s">
        <v>6266</v>
      </c>
      <c r="C6107" s="87" t="s">
        <v>4402</v>
      </c>
      <c r="D6107" s="88">
        <v>159.74</v>
      </c>
    </row>
    <row r="6108" spans="1:4" x14ac:dyDescent="0.2">
      <c r="A6108" s="86">
        <v>6416079</v>
      </c>
      <c r="B6108" s="87" t="s">
        <v>6267</v>
      </c>
      <c r="C6108" s="87" t="s">
        <v>4402</v>
      </c>
      <c r="D6108" s="88">
        <v>106.75</v>
      </c>
    </row>
    <row r="6109" spans="1:4" x14ac:dyDescent="0.2">
      <c r="A6109" s="86">
        <v>6416143</v>
      </c>
      <c r="B6109" s="87" t="s">
        <v>6268</v>
      </c>
      <c r="C6109" s="87" t="s">
        <v>4402</v>
      </c>
      <c r="D6109" s="88">
        <v>162.59</v>
      </c>
    </row>
    <row r="6110" spans="1:4" x14ac:dyDescent="0.2">
      <c r="A6110" s="86">
        <v>6416262</v>
      </c>
      <c r="B6110" s="87" t="s">
        <v>6269</v>
      </c>
      <c r="C6110" s="87" t="s">
        <v>4402</v>
      </c>
      <c r="D6110" s="88">
        <v>108.41</v>
      </c>
    </row>
    <row r="6111" spans="1:4" x14ac:dyDescent="0.2">
      <c r="A6111" s="86">
        <v>6416078</v>
      </c>
      <c r="B6111" s="87" t="s">
        <v>6270</v>
      </c>
      <c r="C6111" s="87" t="s">
        <v>4402</v>
      </c>
      <c r="D6111" s="88">
        <v>163.29</v>
      </c>
    </row>
    <row r="6112" spans="1:4" x14ac:dyDescent="0.2">
      <c r="A6112" s="86">
        <v>6416077</v>
      </c>
      <c r="B6112" s="87" t="s">
        <v>6271</v>
      </c>
      <c r="C6112" s="87" t="s">
        <v>4402</v>
      </c>
      <c r="D6112" s="88">
        <v>106.21</v>
      </c>
    </row>
    <row r="6113" spans="1:4" x14ac:dyDescent="0.2">
      <c r="A6113" s="86">
        <v>6416088</v>
      </c>
      <c r="B6113" s="87" t="s">
        <v>6272</v>
      </c>
      <c r="C6113" s="87" t="s">
        <v>4402</v>
      </c>
      <c r="D6113" s="88">
        <v>160.43</v>
      </c>
    </row>
    <row r="6114" spans="1:4" x14ac:dyDescent="0.2">
      <c r="A6114" s="86">
        <v>6416087</v>
      </c>
      <c r="B6114" s="87" t="s">
        <v>6273</v>
      </c>
      <c r="C6114" s="87" t="s">
        <v>4402</v>
      </c>
      <c r="D6114" s="88">
        <v>106.95</v>
      </c>
    </row>
    <row r="6115" spans="1:4" x14ac:dyDescent="0.2">
      <c r="A6115" s="86">
        <v>6416246</v>
      </c>
      <c r="B6115" s="87" t="s">
        <v>6274</v>
      </c>
      <c r="C6115" s="87" t="s">
        <v>4402</v>
      </c>
      <c r="D6115" s="88">
        <v>163.05000000000001</v>
      </c>
    </row>
    <row r="6116" spans="1:4" x14ac:dyDescent="0.2">
      <c r="A6116" s="86">
        <v>6416245</v>
      </c>
      <c r="B6116" s="87" t="s">
        <v>6275</v>
      </c>
      <c r="C6116" s="87" t="s">
        <v>4402</v>
      </c>
      <c r="D6116" s="88">
        <v>108.62</v>
      </c>
    </row>
    <row r="6117" spans="1:4" x14ac:dyDescent="0.2">
      <c r="A6117" s="86">
        <v>6416248</v>
      </c>
      <c r="B6117" s="87" t="s">
        <v>6276</v>
      </c>
      <c r="C6117" s="87" t="s">
        <v>4402</v>
      </c>
      <c r="D6117" s="88">
        <v>167.89</v>
      </c>
    </row>
    <row r="6118" spans="1:4" x14ac:dyDescent="0.2">
      <c r="A6118" s="86">
        <v>6416247</v>
      </c>
      <c r="B6118" s="87" t="s">
        <v>6277</v>
      </c>
      <c r="C6118" s="87" t="s">
        <v>4402</v>
      </c>
      <c r="D6118" s="88">
        <v>109.27</v>
      </c>
    </row>
    <row r="6119" spans="1:4" x14ac:dyDescent="0.2">
      <c r="A6119" s="86">
        <v>6416214</v>
      </c>
      <c r="B6119" s="87" t="s">
        <v>6278</v>
      </c>
      <c r="C6119" s="87" t="s">
        <v>4402</v>
      </c>
      <c r="D6119" s="88">
        <v>192.8</v>
      </c>
    </row>
    <row r="6120" spans="1:4" x14ac:dyDescent="0.2">
      <c r="A6120" s="86">
        <v>6416218</v>
      </c>
      <c r="B6120" s="87" t="s">
        <v>6279</v>
      </c>
      <c r="C6120" s="87" t="s">
        <v>4402</v>
      </c>
      <c r="D6120" s="88">
        <v>151.62</v>
      </c>
    </row>
    <row r="6121" spans="1:4" x14ac:dyDescent="0.2">
      <c r="A6121" s="86">
        <v>6416211</v>
      </c>
      <c r="B6121" s="87" t="s">
        <v>6280</v>
      </c>
      <c r="C6121" s="87" t="s">
        <v>4402</v>
      </c>
      <c r="D6121" s="88">
        <v>192.59</v>
      </c>
    </row>
    <row r="6122" spans="1:4" x14ac:dyDescent="0.2">
      <c r="A6122" s="86">
        <v>6416215</v>
      </c>
      <c r="B6122" s="87" t="s">
        <v>6281</v>
      </c>
      <c r="C6122" s="87" t="s">
        <v>4402</v>
      </c>
      <c r="D6122" s="88">
        <v>152.11000000000001</v>
      </c>
    </row>
    <row r="6123" spans="1:4" x14ac:dyDescent="0.2">
      <c r="A6123" s="86">
        <v>6416212</v>
      </c>
      <c r="B6123" s="87" t="s">
        <v>6282</v>
      </c>
      <c r="C6123" s="87" t="s">
        <v>4402</v>
      </c>
      <c r="D6123" s="88">
        <v>194.83</v>
      </c>
    </row>
    <row r="6124" spans="1:4" x14ac:dyDescent="0.2">
      <c r="A6124" s="86">
        <v>6416216</v>
      </c>
      <c r="B6124" s="87" t="s">
        <v>6283</v>
      </c>
      <c r="C6124" s="87" t="s">
        <v>4402</v>
      </c>
      <c r="D6124" s="88">
        <v>155.16999999999999</v>
      </c>
    </row>
    <row r="6125" spans="1:4" x14ac:dyDescent="0.2">
      <c r="A6125" s="86">
        <v>6416213</v>
      </c>
      <c r="B6125" s="87" t="s">
        <v>6284</v>
      </c>
      <c r="C6125" s="87" t="s">
        <v>4402</v>
      </c>
      <c r="D6125" s="88">
        <v>194.47</v>
      </c>
    </row>
    <row r="6126" spans="1:4" x14ac:dyDescent="0.2">
      <c r="A6126" s="86">
        <v>6416217</v>
      </c>
      <c r="B6126" s="87" t="s">
        <v>6285</v>
      </c>
      <c r="C6126" s="87" t="s">
        <v>4402</v>
      </c>
      <c r="D6126" s="88">
        <v>156.69</v>
      </c>
    </row>
    <row r="6127" spans="1:4" x14ac:dyDescent="0.2">
      <c r="A6127" s="86">
        <v>6416289</v>
      </c>
      <c r="B6127" s="87" t="s">
        <v>6286</v>
      </c>
      <c r="C6127" s="87" t="s">
        <v>346</v>
      </c>
      <c r="D6127" s="88">
        <v>108.79</v>
      </c>
    </row>
    <row r="6128" spans="1:4" x14ac:dyDescent="0.2">
      <c r="A6128" s="86">
        <v>6416288</v>
      </c>
      <c r="B6128" s="87" t="s">
        <v>6546</v>
      </c>
      <c r="C6128" s="87" t="s">
        <v>346</v>
      </c>
      <c r="D6128" s="88">
        <v>77.39</v>
      </c>
    </row>
    <row r="6129" spans="1:4" x14ac:dyDescent="0.2">
      <c r="A6129" s="86">
        <v>6416098</v>
      </c>
      <c r="B6129" s="87" t="s">
        <v>6287</v>
      </c>
      <c r="C6129" s="87" t="s">
        <v>4402</v>
      </c>
      <c r="D6129" s="88">
        <v>146.08000000000001</v>
      </c>
    </row>
    <row r="6130" spans="1:4" x14ac:dyDescent="0.2">
      <c r="A6130" s="86">
        <v>6416097</v>
      </c>
      <c r="B6130" s="87" t="s">
        <v>6288</v>
      </c>
      <c r="C6130" s="87" t="s">
        <v>4402</v>
      </c>
      <c r="D6130" s="88">
        <v>117.14</v>
      </c>
    </row>
    <row r="6131" spans="1:4" x14ac:dyDescent="0.2">
      <c r="A6131" s="86">
        <v>6416258</v>
      </c>
      <c r="B6131" s="87" t="s">
        <v>6289</v>
      </c>
      <c r="C6131" s="87" t="s">
        <v>4402</v>
      </c>
      <c r="D6131" s="88">
        <v>147.94</v>
      </c>
    </row>
    <row r="6132" spans="1:4" x14ac:dyDescent="0.2">
      <c r="A6132" s="86">
        <v>6416259</v>
      </c>
      <c r="B6132" s="87" t="s">
        <v>6290</v>
      </c>
      <c r="C6132" s="87" t="s">
        <v>4402</v>
      </c>
      <c r="D6132" s="88">
        <v>110.88</v>
      </c>
    </row>
    <row r="6133" spans="1:4" x14ac:dyDescent="0.2">
      <c r="A6133" s="86">
        <v>6416074</v>
      </c>
      <c r="B6133" s="87" t="s">
        <v>6291</v>
      </c>
      <c r="C6133" s="87" t="s">
        <v>346</v>
      </c>
      <c r="D6133" s="88">
        <v>228.42</v>
      </c>
    </row>
    <row r="6134" spans="1:4" x14ac:dyDescent="0.2">
      <c r="A6134" s="86">
        <v>6416073</v>
      </c>
      <c r="B6134" s="87" t="s">
        <v>6292</v>
      </c>
      <c r="C6134" s="87" t="s">
        <v>346</v>
      </c>
      <c r="D6134" s="88">
        <v>110.24</v>
      </c>
    </row>
    <row r="6135" spans="1:4" x14ac:dyDescent="0.2">
      <c r="A6135" s="86">
        <v>6416220</v>
      </c>
      <c r="B6135" s="87" t="s">
        <v>6293</v>
      </c>
      <c r="C6135" s="87" t="s">
        <v>346</v>
      </c>
      <c r="D6135" s="88">
        <v>229.1</v>
      </c>
    </row>
    <row r="6136" spans="1:4" x14ac:dyDescent="0.2">
      <c r="A6136" s="86">
        <v>6416219</v>
      </c>
      <c r="B6136" s="87" t="s">
        <v>6294</v>
      </c>
      <c r="C6136" s="87" t="s">
        <v>346</v>
      </c>
      <c r="D6136" s="88">
        <v>107.18</v>
      </c>
    </row>
    <row r="6137" spans="1:4" x14ac:dyDescent="0.2">
      <c r="A6137" s="86">
        <v>6416222</v>
      </c>
      <c r="B6137" s="87" t="s">
        <v>6295</v>
      </c>
      <c r="C6137" s="87" t="s">
        <v>346</v>
      </c>
      <c r="D6137" s="88">
        <v>238.31</v>
      </c>
    </row>
    <row r="6138" spans="1:4" x14ac:dyDescent="0.2">
      <c r="A6138" s="86">
        <v>6416221</v>
      </c>
      <c r="B6138" s="87" t="s">
        <v>6296</v>
      </c>
      <c r="C6138" s="87" t="s">
        <v>346</v>
      </c>
      <c r="D6138" s="88">
        <v>118.1</v>
      </c>
    </row>
    <row r="6139" spans="1:4" x14ac:dyDescent="0.2">
      <c r="A6139" s="86">
        <v>6416224</v>
      </c>
      <c r="B6139" s="87" t="s">
        <v>6297</v>
      </c>
      <c r="C6139" s="87" t="s">
        <v>346</v>
      </c>
      <c r="D6139" s="88">
        <v>239.08</v>
      </c>
    </row>
    <row r="6140" spans="1:4" x14ac:dyDescent="0.2">
      <c r="A6140" s="86">
        <v>6416223</v>
      </c>
      <c r="B6140" s="87" t="s">
        <v>6298</v>
      </c>
      <c r="C6140" s="87" t="s">
        <v>346</v>
      </c>
      <c r="D6140" s="88">
        <v>115.04</v>
      </c>
    </row>
    <row r="6141" spans="1:4" x14ac:dyDescent="0.2">
      <c r="A6141" s="86">
        <v>6416082</v>
      </c>
      <c r="B6141" s="87" t="s">
        <v>6299</v>
      </c>
      <c r="C6141" s="87" t="s">
        <v>346</v>
      </c>
      <c r="D6141" s="88">
        <v>228.42</v>
      </c>
    </row>
    <row r="6142" spans="1:4" x14ac:dyDescent="0.2">
      <c r="A6142" s="86">
        <v>6416081</v>
      </c>
      <c r="B6142" s="87" t="s">
        <v>6300</v>
      </c>
      <c r="C6142" s="87" t="s">
        <v>346</v>
      </c>
      <c r="D6142" s="88">
        <v>110.24</v>
      </c>
    </row>
    <row r="6143" spans="1:4" x14ac:dyDescent="0.2">
      <c r="A6143" s="86">
        <v>6416228</v>
      </c>
      <c r="B6143" s="87" t="s">
        <v>6301</v>
      </c>
      <c r="C6143" s="87" t="s">
        <v>346</v>
      </c>
      <c r="D6143" s="88">
        <v>229.1</v>
      </c>
    </row>
    <row r="6144" spans="1:4" x14ac:dyDescent="0.2">
      <c r="A6144" s="86">
        <v>6416227</v>
      </c>
      <c r="B6144" s="87" t="s">
        <v>6302</v>
      </c>
      <c r="C6144" s="87" t="s">
        <v>346</v>
      </c>
      <c r="D6144" s="88">
        <v>107.18</v>
      </c>
    </row>
    <row r="6145" spans="1:4" x14ac:dyDescent="0.2">
      <c r="A6145" s="86">
        <v>6416230</v>
      </c>
      <c r="B6145" s="87" t="s">
        <v>6303</v>
      </c>
      <c r="C6145" s="87" t="s">
        <v>346</v>
      </c>
      <c r="D6145" s="88">
        <v>237.27</v>
      </c>
    </row>
    <row r="6146" spans="1:4" x14ac:dyDescent="0.2">
      <c r="A6146" s="86">
        <v>6416229</v>
      </c>
      <c r="B6146" s="87" t="s">
        <v>6304</v>
      </c>
      <c r="C6146" s="87" t="s">
        <v>346</v>
      </c>
      <c r="D6146" s="88">
        <v>117.62</v>
      </c>
    </row>
    <row r="6147" spans="1:4" x14ac:dyDescent="0.2">
      <c r="A6147" s="86">
        <v>6416232</v>
      </c>
      <c r="B6147" s="87" t="s">
        <v>6305</v>
      </c>
      <c r="C6147" s="87" t="s">
        <v>346</v>
      </c>
      <c r="D6147" s="88">
        <v>238.03</v>
      </c>
    </row>
    <row r="6148" spans="1:4" x14ac:dyDescent="0.2">
      <c r="A6148" s="86">
        <v>6416231</v>
      </c>
      <c r="B6148" s="87" t="s">
        <v>6306</v>
      </c>
      <c r="C6148" s="87" t="s">
        <v>346</v>
      </c>
      <c r="D6148" s="88">
        <v>114.58</v>
      </c>
    </row>
    <row r="6149" spans="1:4" x14ac:dyDescent="0.2">
      <c r="A6149" s="86">
        <v>6416086</v>
      </c>
      <c r="B6149" s="87" t="s">
        <v>6307</v>
      </c>
      <c r="C6149" s="87" t="s">
        <v>4402</v>
      </c>
      <c r="D6149" s="88">
        <v>159.69</v>
      </c>
    </row>
    <row r="6150" spans="1:4" x14ac:dyDescent="0.2">
      <c r="A6150" s="86">
        <v>6416085</v>
      </c>
      <c r="B6150" s="87" t="s">
        <v>6308</v>
      </c>
      <c r="C6150" s="87" t="s">
        <v>4402</v>
      </c>
      <c r="D6150" s="88">
        <v>107.15</v>
      </c>
    </row>
    <row r="6151" spans="1:4" x14ac:dyDescent="0.2">
      <c r="A6151" s="86">
        <v>6416238</v>
      </c>
      <c r="B6151" s="87" t="s">
        <v>6309</v>
      </c>
      <c r="C6151" s="87" t="s">
        <v>4402</v>
      </c>
      <c r="D6151" s="88">
        <v>153.94999999999999</v>
      </c>
    </row>
    <row r="6152" spans="1:4" x14ac:dyDescent="0.2">
      <c r="A6152" s="86">
        <v>6416237</v>
      </c>
      <c r="B6152" s="87" t="s">
        <v>6310</v>
      </c>
      <c r="C6152" s="87" t="s">
        <v>4402</v>
      </c>
      <c r="D6152" s="88">
        <v>99.92</v>
      </c>
    </row>
    <row r="6153" spans="1:4" x14ac:dyDescent="0.2">
      <c r="A6153" s="86">
        <v>6416240</v>
      </c>
      <c r="B6153" s="87" t="s">
        <v>6311</v>
      </c>
      <c r="C6153" s="87" t="s">
        <v>4402</v>
      </c>
      <c r="D6153" s="88">
        <v>160.94</v>
      </c>
    </row>
    <row r="6154" spans="1:4" x14ac:dyDescent="0.2">
      <c r="A6154" s="86">
        <v>6416239</v>
      </c>
      <c r="B6154" s="87" t="s">
        <v>6312</v>
      </c>
      <c r="C6154" s="87" t="s">
        <v>4402</v>
      </c>
      <c r="D6154" s="88">
        <v>104.96</v>
      </c>
    </row>
    <row r="6155" spans="1:4" x14ac:dyDescent="0.2">
      <c r="A6155" s="86">
        <v>6416242</v>
      </c>
      <c r="B6155" s="87" t="s">
        <v>6313</v>
      </c>
      <c r="C6155" s="87" t="s">
        <v>4402</v>
      </c>
      <c r="D6155" s="88">
        <v>161.28</v>
      </c>
    </row>
    <row r="6156" spans="1:4" x14ac:dyDescent="0.2">
      <c r="A6156" s="86">
        <v>6416241</v>
      </c>
      <c r="B6156" s="87" t="s">
        <v>6314</v>
      </c>
      <c r="C6156" s="87" t="s">
        <v>4402</v>
      </c>
      <c r="D6156" s="88">
        <v>110.94</v>
      </c>
    </row>
    <row r="6157" spans="1:4" x14ac:dyDescent="0.2">
      <c r="A6157" s="86">
        <v>6416244</v>
      </c>
      <c r="B6157" s="87" t="s">
        <v>6315</v>
      </c>
      <c r="C6157" s="87" t="s">
        <v>4402</v>
      </c>
      <c r="D6157" s="88">
        <v>161.11000000000001</v>
      </c>
    </row>
    <row r="6158" spans="1:4" x14ac:dyDescent="0.2">
      <c r="A6158" s="86">
        <v>6416243</v>
      </c>
      <c r="B6158" s="87" t="s">
        <v>6316</v>
      </c>
      <c r="C6158" s="87" t="s">
        <v>4402</v>
      </c>
      <c r="D6158" s="88">
        <v>110.54</v>
      </c>
    </row>
    <row r="6159" spans="1:4" x14ac:dyDescent="0.2">
      <c r="A6159" s="86">
        <v>6416250</v>
      </c>
      <c r="B6159" s="87" t="s">
        <v>6317</v>
      </c>
      <c r="C6159" s="87" t="s">
        <v>346</v>
      </c>
      <c r="D6159" s="88">
        <v>63.98</v>
      </c>
    </row>
    <row r="6160" spans="1:4" x14ac:dyDescent="0.2">
      <c r="A6160" s="86">
        <v>6416153</v>
      </c>
      <c r="B6160" s="87" t="s">
        <v>6318</v>
      </c>
      <c r="C6160" s="87" t="s">
        <v>346</v>
      </c>
      <c r="D6160" s="88">
        <v>16.52</v>
      </c>
    </row>
    <row r="6161" spans="1:4" x14ac:dyDescent="0.2">
      <c r="A6161" s="86">
        <v>6416185</v>
      </c>
      <c r="B6161" s="87" t="s">
        <v>6319</v>
      </c>
      <c r="C6161" s="87" t="s">
        <v>346</v>
      </c>
      <c r="D6161" s="88">
        <v>105.37</v>
      </c>
    </row>
    <row r="6162" spans="1:4" x14ac:dyDescent="0.2">
      <c r="A6162" s="86">
        <v>6416184</v>
      </c>
      <c r="B6162" s="87" t="s">
        <v>6320</v>
      </c>
      <c r="C6162" s="87" t="s">
        <v>346</v>
      </c>
      <c r="D6162" s="88">
        <v>75.790000000000006</v>
      </c>
    </row>
    <row r="6163" spans="1:4" x14ac:dyDescent="0.2">
      <c r="A6163" s="86">
        <v>6416030</v>
      </c>
      <c r="B6163" s="87" t="s">
        <v>6321</v>
      </c>
      <c r="C6163" s="87" t="s">
        <v>346</v>
      </c>
      <c r="D6163" s="88">
        <v>64.28</v>
      </c>
    </row>
    <row r="6164" spans="1:4" x14ac:dyDescent="0.2">
      <c r="A6164" s="86">
        <v>6416029</v>
      </c>
      <c r="B6164" s="87" t="s">
        <v>6322</v>
      </c>
      <c r="C6164" s="87" t="s">
        <v>346</v>
      </c>
      <c r="D6164" s="88">
        <v>33.799999999999997</v>
      </c>
    </row>
    <row r="6165" spans="1:4" x14ac:dyDescent="0.2">
      <c r="A6165" s="86">
        <v>6416056</v>
      </c>
      <c r="B6165" s="87" t="s">
        <v>6323</v>
      </c>
      <c r="C6165" s="87" t="s">
        <v>346</v>
      </c>
      <c r="D6165" s="88">
        <v>91.65</v>
      </c>
    </row>
    <row r="6166" spans="1:4" x14ac:dyDescent="0.2">
      <c r="A6166" s="86">
        <v>6416278</v>
      </c>
      <c r="B6166" s="87" t="s">
        <v>6324</v>
      </c>
      <c r="C6166" s="87" t="s">
        <v>346</v>
      </c>
      <c r="D6166" s="88">
        <v>21.86</v>
      </c>
    </row>
    <row r="6167" spans="1:4" x14ac:dyDescent="0.2">
      <c r="A6167" s="86">
        <v>6416047</v>
      </c>
      <c r="B6167" s="87" t="s">
        <v>6325</v>
      </c>
      <c r="C6167" s="87" t="s">
        <v>346</v>
      </c>
      <c r="D6167" s="88">
        <v>45.91</v>
      </c>
    </row>
    <row r="6168" spans="1:4" x14ac:dyDescent="0.2">
      <c r="A6168" s="86">
        <v>6416090</v>
      </c>
      <c r="B6168" s="87" t="s">
        <v>6326</v>
      </c>
      <c r="C6168" s="87" t="s">
        <v>346</v>
      </c>
      <c r="D6168" s="88">
        <v>375.51</v>
      </c>
    </row>
    <row r="6169" spans="1:4" x14ac:dyDescent="0.2">
      <c r="A6169" s="86">
        <v>6416089</v>
      </c>
      <c r="B6169" s="87" t="s">
        <v>6327</v>
      </c>
      <c r="C6169" s="87" t="s">
        <v>346</v>
      </c>
      <c r="D6169" s="88">
        <v>264.5</v>
      </c>
    </row>
    <row r="6170" spans="1:4" x14ac:dyDescent="0.2">
      <c r="A6170" s="86">
        <v>6416094</v>
      </c>
      <c r="B6170" s="87" t="s">
        <v>6328</v>
      </c>
      <c r="C6170" s="87" t="s">
        <v>346</v>
      </c>
      <c r="D6170" s="88">
        <v>303.44</v>
      </c>
    </row>
    <row r="6171" spans="1:4" x14ac:dyDescent="0.2">
      <c r="A6171" s="86">
        <v>6416093</v>
      </c>
      <c r="B6171" s="87" t="s">
        <v>6329</v>
      </c>
      <c r="C6171" s="87" t="s">
        <v>346</v>
      </c>
      <c r="D6171" s="88">
        <v>207.27</v>
      </c>
    </row>
    <row r="6172" spans="1:4" x14ac:dyDescent="0.2">
      <c r="A6172" s="86">
        <v>6416092</v>
      </c>
      <c r="B6172" s="87" t="s">
        <v>6330</v>
      </c>
      <c r="C6172" s="87" t="s">
        <v>346</v>
      </c>
      <c r="D6172" s="88">
        <v>255.97</v>
      </c>
    </row>
    <row r="6173" spans="1:4" x14ac:dyDescent="0.2">
      <c r="A6173" s="86">
        <v>6416091</v>
      </c>
      <c r="B6173" s="87" t="s">
        <v>6331</v>
      </c>
      <c r="C6173" s="87" t="s">
        <v>346</v>
      </c>
      <c r="D6173" s="88">
        <v>155.43</v>
      </c>
    </row>
    <row r="6174" spans="1:4" x14ac:dyDescent="0.2">
      <c r="A6174" s="86">
        <v>6817809</v>
      </c>
      <c r="B6174" s="87" t="s">
        <v>6332</v>
      </c>
      <c r="C6174" s="87" t="s">
        <v>146</v>
      </c>
      <c r="D6174" s="88">
        <v>1001.19</v>
      </c>
    </row>
    <row r="6175" spans="1:4" x14ac:dyDescent="0.2">
      <c r="A6175" s="86">
        <v>6817810</v>
      </c>
      <c r="B6175" s="87" t="s">
        <v>6333</v>
      </c>
      <c r="C6175" s="87" t="s">
        <v>146</v>
      </c>
      <c r="D6175" s="88">
        <v>904.09</v>
      </c>
    </row>
    <row r="6176" spans="1:4" x14ac:dyDescent="0.2">
      <c r="A6176" s="86">
        <v>6817811</v>
      </c>
      <c r="B6176" s="87" t="s">
        <v>6334</v>
      </c>
      <c r="C6176" s="87" t="s">
        <v>146</v>
      </c>
      <c r="D6176" s="88">
        <v>1071.57</v>
      </c>
    </row>
    <row r="6177" spans="1:4" x14ac:dyDescent="0.2">
      <c r="A6177" s="86">
        <v>6817812</v>
      </c>
      <c r="B6177" s="87" t="s">
        <v>6335</v>
      </c>
      <c r="C6177" s="87" t="s">
        <v>146</v>
      </c>
      <c r="D6177" s="88">
        <v>964.25</v>
      </c>
    </row>
    <row r="6178" spans="1:4" x14ac:dyDescent="0.2">
      <c r="A6178" s="86">
        <v>6817813</v>
      </c>
      <c r="B6178" s="87" t="s">
        <v>6336</v>
      </c>
      <c r="C6178" s="87" t="s">
        <v>146</v>
      </c>
      <c r="D6178" s="88">
        <v>1676.09</v>
      </c>
    </row>
    <row r="6179" spans="1:4" x14ac:dyDescent="0.2">
      <c r="A6179" s="86">
        <v>6817814</v>
      </c>
      <c r="B6179" s="87" t="s">
        <v>6337</v>
      </c>
      <c r="C6179" s="87" t="s">
        <v>146</v>
      </c>
      <c r="D6179" s="88">
        <v>1507.43</v>
      </c>
    </row>
    <row r="6180" spans="1:4" x14ac:dyDescent="0.2">
      <c r="A6180" s="86">
        <v>6817815</v>
      </c>
      <c r="B6180" s="87" t="s">
        <v>6338</v>
      </c>
      <c r="C6180" s="87" t="s">
        <v>146</v>
      </c>
      <c r="D6180" s="88">
        <v>1421.56</v>
      </c>
    </row>
    <row r="6181" spans="1:4" x14ac:dyDescent="0.2">
      <c r="A6181" s="86">
        <v>6817816</v>
      </c>
      <c r="B6181" s="87" t="s">
        <v>6339</v>
      </c>
      <c r="C6181" s="87" t="s">
        <v>146</v>
      </c>
      <c r="D6181" s="88">
        <v>1252.9000000000001</v>
      </c>
    </row>
    <row r="6182" spans="1:4" x14ac:dyDescent="0.2">
      <c r="A6182" s="86">
        <v>6817817</v>
      </c>
      <c r="B6182" s="87" t="s">
        <v>6340</v>
      </c>
      <c r="C6182" s="87" t="s">
        <v>146</v>
      </c>
      <c r="D6182" s="88">
        <v>1151.98</v>
      </c>
    </row>
    <row r="6183" spans="1:4" x14ac:dyDescent="0.2">
      <c r="A6183" s="86">
        <v>6817818</v>
      </c>
      <c r="B6183" s="87" t="s">
        <v>6341</v>
      </c>
      <c r="C6183" s="87" t="s">
        <v>146</v>
      </c>
      <c r="D6183" s="88">
        <v>1035.71</v>
      </c>
    </row>
    <row r="6184" spans="1:4" x14ac:dyDescent="0.2">
      <c r="A6184" s="86">
        <v>6817819</v>
      </c>
      <c r="B6184" s="87" t="s">
        <v>6342</v>
      </c>
      <c r="C6184" s="87" t="s">
        <v>146</v>
      </c>
      <c r="D6184" s="88">
        <v>1762.25</v>
      </c>
    </row>
    <row r="6185" spans="1:4" x14ac:dyDescent="0.2">
      <c r="A6185" s="86">
        <v>6817820</v>
      </c>
      <c r="B6185" s="87" t="s">
        <v>6343</v>
      </c>
      <c r="C6185" s="87" t="s">
        <v>146</v>
      </c>
      <c r="D6185" s="88">
        <v>1580.82</v>
      </c>
    </row>
    <row r="6186" spans="1:4" x14ac:dyDescent="0.2">
      <c r="A6186" s="86">
        <v>6817821</v>
      </c>
      <c r="B6186" s="87" t="s">
        <v>6344</v>
      </c>
      <c r="C6186" s="87" t="s">
        <v>146</v>
      </c>
      <c r="D6186" s="88">
        <v>1516.13</v>
      </c>
    </row>
    <row r="6187" spans="1:4" x14ac:dyDescent="0.2">
      <c r="A6187" s="86">
        <v>6817822</v>
      </c>
      <c r="B6187" s="87" t="s">
        <v>6345</v>
      </c>
      <c r="C6187" s="87" t="s">
        <v>146</v>
      </c>
      <c r="D6187" s="88">
        <v>1334.7</v>
      </c>
    </row>
    <row r="6188" spans="1:4" x14ac:dyDescent="0.2">
      <c r="A6188" s="86">
        <v>6817823</v>
      </c>
      <c r="B6188" s="87" t="s">
        <v>6346</v>
      </c>
      <c r="C6188" s="87" t="s">
        <v>146</v>
      </c>
      <c r="D6188" s="88">
        <v>1236.9000000000001</v>
      </c>
    </row>
    <row r="6189" spans="1:4" x14ac:dyDescent="0.2">
      <c r="A6189" s="86">
        <v>6817824</v>
      </c>
      <c r="B6189" s="87" t="s">
        <v>6347</v>
      </c>
      <c r="C6189" s="87" t="s">
        <v>146</v>
      </c>
      <c r="D6189" s="88">
        <v>1110.4000000000001</v>
      </c>
    </row>
    <row r="6190" spans="1:4" x14ac:dyDescent="0.2">
      <c r="A6190" s="86">
        <v>6817825</v>
      </c>
      <c r="B6190" s="87" t="s">
        <v>6348</v>
      </c>
      <c r="C6190" s="87" t="s">
        <v>146</v>
      </c>
      <c r="D6190" s="88">
        <v>1792.67</v>
      </c>
    </row>
    <row r="6191" spans="1:4" x14ac:dyDescent="0.2">
      <c r="A6191" s="86">
        <v>6817826</v>
      </c>
      <c r="B6191" s="87" t="s">
        <v>6349</v>
      </c>
      <c r="C6191" s="87" t="s">
        <v>146</v>
      </c>
      <c r="D6191" s="88">
        <v>1598.46</v>
      </c>
    </row>
    <row r="6192" spans="1:4" x14ac:dyDescent="0.2">
      <c r="A6192" s="86">
        <v>6817827</v>
      </c>
      <c r="B6192" s="87" t="s">
        <v>6350</v>
      </c>
      <c r="C6192" s="87" t="s">
        <v>146</v>
      </c>
      <c r="D6192" s="88">
        <v>1610.7</v>
      </c>
    </row>
    <row r="6193" spans="1:4" x14ac:dyDescent="0.2">
      <c r="A6193" s="86">
        <v>6817828</v>
      </c>
      <c r="B6193" s="87" t="s">
        <v>6351</v>
      </c>
      <c r="C6193" s="87" t="s">
        <v>146</v>
      </c>
      <c r="D6193" s="88">
        <v>1416.49</v>
      </c>
    </row>
    <row r="6194" spans="1:4" x14ac:dyDescent="0.2">
      <c r="A6194" s="86">
        <v>6817753</v>
      </c>
      <c r="B6194" s="87" t="s">
        <v>6352</v>
      </c>
      <c r="C6194" s="87" t="s">
        <v>146</v>
      </c>
      <c r="D6194" s="88">
        <v>1356.24</v>
      </c>
    </row>
    <row r="6195" spans="1:4" x14ac:dyDescent="0.2">
      <c r="A6195" s="86">
        <v>6817754</v>
      </c>
      <c r="B6195" s="87" t="s">
        <v>6353</v>
      </c>
      <c r="C6195" s="87" t="s">
        <v>146</v>
      </c>
      <c r="D6195" s="88">
        <v>1219.53</v>
      </c>
    </row>
    <row r="6196" spans="1:4" x14ac:dyDescent="0.2">
      <c r="A6196" s="86">
        <v>6817755</v>
      </c>
      <c r="B6196" s="87" t="s">
        <v>6354</v>
      </c>
      <c r="C6196" s="87" t="s">
        <v>146</v>
      </c>
      <c r="D6196" s="88">
        <v>1300.01</v>
      </c>
    </row>
    <row r="6197" spans="1:4" x14ac:dyDescent="0.2">
      <c r="A6197" s="86">
        <v>6817756</v>
      </c>
      <c r="B6197" s="87" t="s">
        <v>6355</v>
      </c>
      <c r="C6197" s="87" t="s">
        <v>146</v>
      </c>
      <c r="D6197" s="88">
        <v>1163.3</v>
      </c>
    </row>
    <row r="6198" spans="1:4" x14ac:dyDescent="0.2">
      <c r="A6198" s="86">
        <v>6817763</v>
      </c>
      <c r="B6198" s="87" t="s">
        <v>6356</v>
      </c>
      <c r="C6198" s="87" t="s">
        <v>146</v>
      </c>
      <c r="D6198" s="88">
        <v>1643.32</v>
      </c>
    </row>
    <row r="6199" spans="1:4" x14ac:dyDescent="0.2">
      <c r="A6199" s="86">
        <v>6817764</v>
      </c>
      <c r="B6199" s="87" t="s">
        <v>6357</v>
      </c>
      <c r="C6199" s="87" t="s">
        <v>146</v>
      </c>
      <c r="D6199" s="88">
        <v>1462.28</v>
      </c>
    </row>
    <row r="6200" spans="1:4" x14ac:dyDescent="0.2">
      <c r="A6200" s="86">
        <v>6817765</v>
      </c>
      <c r="B6200" s="87" t="s">
        <v>6358</v>
      </c>
      <c r="C6200" s="87" t="s">
        <v>146</v>
      </c>
      <c r="D6200" s="88">
        <v>1909.84</v>
      </c>
    </row>
    <row r="6201" spans="1:4" x14ac:dyDescent="0.2">
      <c r="A6201" s="86">
        <v>6817766</v>
      </c>
      <c r="B6201" s="87" t="s">
        <v>6359</v>
      </c>
      <c r="C6201" s="87" t="s">
        <v>146</v>
      </c>
      <c r="D6201" s="88">
        <v>1741.45</v>
      </c>
    </row>
    <row r="6202" spans="1:4" x14ac:dyDescent="0.2">
      <c r="A6202" s="86">
        <v>6817757</v>
      </c>
      <c r="B6202" s="87" t="s">
        <v>6360</v>
      </c>
      <c r="C6202" s="87" t="s">
        <v>146</v>
      </c>
      <c r="D6202" s="88">
        <v>1300.01</v>
      </c>
    </row>
    <row r="6203" spans="1:4" x14ac:dyDescent="0.2">
      <c r="A6203" s="86">
        <v>6817758</v>
      </c>
      <c r="B6203" s="87" t="s">
        <v>6361</v>
      </c>
      <c r="C6203" s="87" t="s">
        <v>146</v>
      </c>
      <c r="D6203" s="88">
        <v>1163.3</v>
      </c>
    </row>
    <row r="6204" spans="1:4" x14ac:dyDescent="0.2">
      <c r="A6204" s="86">
        <v>6817759</v>
      </c>
      <c r="B6204" s="87" t="s">
        <v>6362</v>
      </c>
      <c r="C6204" s="87" t="s">
        <v>146</v>
      </c>
      <c r="D6204" s="88">
        <v>1413.67</v>
      </c>
    </row>
    <row r="6205" spans="1:4" x14ac:dyDescent="0.2">
      <c r="A6205" s="86">
        <v>6817760</v>
      </c>
      <c r="B6205" s="87" t="s">
        <v>6363</v>
      </c>
      <c r="C6205" s="87" t="s">
        <v>146</v>
      </c>
      <c r="D6205" s="88">
        <v>1279.1500000000001</v>
      </c>
    </row>
    <row r="6206" spans="1:4" x14ac:dyDescent="0.2">
      <c r="A6206" s="86">
        <v>6817761</v>
      </c>
      <c r="B6206" s="87" t="s">
        <v>6364</v>
      </c>
      <c r="C6206" s="87" t="s">
        <v>146</v>
      </c>
      <c r="D6206" s="88">
        <v>1736.64</v>
      </c>
    </row>
    <row r="6207" spans="1:4" x14ac:dyDescent="0.2">
      <c r="A6207" s="86">
        <v>6817762</v>
      </c>
      <c r="B6207" s="87" t="s">
        <v>6365</v>
      </c>
      <c r="C6207" s="87" t="s">
        <v>146</v>
      </c>
      <c r="D6207" s="88">
        <v>1555.6</v>
      </c>
    </row>
    <row r="6208" spans="1:4" x14ac:dyDescent="0.2">
      <c r="A6208" s="86">
        <v>6817767</v>
      </c>
      <c r="B6208" s="87" t="s">
        <v>6366</v>
      </c>
      <c r="C6208" s="87" t="s">
        <v>146</v>
      </c>
      <c r="D6208" s="88">
        <v>1973.28</v>
      </c>
    </row>
    <row r="6209" spans="1:4" x14ac:dyDescent="0.2">
      <c r="A6209" s="86">
        <v>6817768</v>
      </c>
      <c r="B6209" s="87" t="s">
        <v>6367</v>
      </c>
      <c r="C6209" s="87" t="s">
        <v>146</v>
      </c>
      <c r="D6209" s="88">
        <v>1798.23</v>
      </c>
    </row>
    <row r="6210" spans="1:4" x14ac:dyDescent="0.2">
      <c r="A6210" s="86">
        <v>6817769</v>
      </c>
      <c r="B6210" s="87" t="s">
        <v>6368</v>
      </c>
      <c r="C6210" s="87" t="s">
        <v>146</v>
      </c>
      <c r="D6210" s="88">
        <v>1671.17</v>
      </c>
    </row>
    <row r="6211" spans="1:4" x14ac:dyDescent="0.2">
      <c r="A6211" s="86">
        <v>6817770</v>
      </c>
      <c r="B6211" s="87" t="s">
        <v>6369</v>
      </c>
      <c r="C6211" s="87" t="s">
        <v>146</v>
      </c>
      <c r="D6211" s="88">
        <v>1496.12</v>
      </c>
    </row>
    <row r="6212" spans="1:4" x14ac:dyDescent="0.2">
      <c r="A6212" s="86">
        <v>6817777</v>
      </c>
      <c r="B6212" s="87" t="s">
        <v>6370</v>
      </c>
      <c r="C6212" s="87" t="s">
        <v>146</v>
      </c>
      <c r="D6212" s="88">
        <v>2749.9</v>
      </c>
    </row>
    <row r="6213" spans="1:4" x14ac:dyDescent="0.2">
      <c r="A6213" s="86">
        <v>6817778</v>
      </c>
      <c r="B6213" s="87" t="s">
        <v>6371</v>
      </c>
      <c r="C6213" s="87" t="s">
        <v>146</v>
      </c>
      <c r="D6213" s="88">
        <v>2541.0300000000002</v>
      </c>
    </row>
    <row r="6214" spans="1:4" x14ac:dyDescent="0.2">
      <c r="A6214" s="86">
        <v>6817779</v>
      </c>
      <c r="B6214" s="87" t="s">
        <v>6372</v>
      </c>
      <c r="C6214" s="87" t="s">
        <v>146</v>
      </c>
      <c r="D6214" s="88">
        <v>3253.09</v>
      </c>
    </row>
    <row r="6215" spans="1:4" x14ac:dyDescent="0.2">
      <c r="A6215" s="86">
        <v>6817780</v>
      </c>
      <c r="B6215" s="87" t="s">
        <v>6373</v>
      </c>
      <c r="C6215" s="87" t="s">
        <v>146</v>
      </c>
      <c r="D6215" s="88">
        <v>2988.59</v>
      </c>
    </row>
    <row r="6216" spans="1:4" x14ac:dyDescent="0.2">
      <c r="A6216" s="86">
        <v>6817771</v>
      </c>
      <c r="B6216" s="87" t="s">
        <v>6374</v>
      </c>
      <c r="C6216" s="87" t="s">
        <v>146</v>
      </c>
      <c r="D6216" s="88">
        <v>1910.73</v>
      </c>
    </row>
    <row r="6217" spans="1:4" x14ac:dyDescent="0.2">
      <c r="A6217" s="86">
        <v>6817772</v>
      </c>
      <c r="B6217" s="87" t="s">
        <v>6375</v>
      </c>
      <c r="C6217" s="87" t="s">
        <v>146</v>
      </c>
      <c r="D6217" s="88">
        <v>1738.49</v>
      </c>
    </row>
    <row r="6218" spans="1:4" x14ac:dyDescent="0.2">
      <c r="A6218" s="86">
        <v>6817773</v>
      </c>
      <c r="B6218" s="87" t="s">
        <v>6376</v>
      </c>
      <c r="C6218" s="87" t="s">
        <v>146</v>
      </c>
      <c r="D6218" s="88">
        <v>2300.38</v>
      </c>
    </row>
    <row r="6219" spans="1:4" x14ac:dyDescent="0.2">
      <c r="A6219" s="86">
        <v>6817774</v>
      </c>
      <c r="B6219" s="87" t="s">
        <v>6377</v>
      </c>
      <c r="C6219" s="87" t="s">
        <v>146</v>
      </c>
      <c r="D6219" s="88">
        <v>2069.0500000000002</v>
      </c>
    </row>
    <row r="6220" spans="1:4" x14ac:dyDescent="0.2">
      <c r="A6220" s="86">
        <v>6817775</v>
      </c>
      <c r="B6220" s="87" t="s">
        <v>6378</v>
      </c>
      <c r="C6220" s="87" t="s">
        <v>146</v>
      </c>
      <c r="D6220" s="88">
        <v>2529.4899999999998</v>
      </c>
    </row>
    <row r="6221" spans="1:4" x14ac:dyDescent="0.2">
      <c r="A6221" s="86">
        <v>6817776</v>
      </c>
      <c r="B6221" s="87" t="s">
        <v>6379</v>
      </c>
      <c r="C6221" s="87" t="s">
        <v>146</v>
      </c>
      <c r="D6221" s="88">
        <v>2314.3200000000002</v>
      </c>
    </row>
    <row r="6222" spans="1:4" x14ac:dyDescent="0.2">
      <c r="A6222" s="86">
        <v>6817781</v>
      </c>
      <c r="B6222" s="87" t="s">
        <v>6380</v>
      </c>
      <c r="C6222" s="87" t="s">
        <v>146</v>
      </c>
      <c r="D6222" s="88">
        <v>2686.23</v>
      </c>
    </row>
    <row r="6223" spans="1:4" x14ac:dyDescent="0.2">
      <c r="A6223" s="86">
        <v>6817782</v>
      </c>
      <c r="B6223" s="87" t="s">
        <v>6381</v>
      </c>
      <c r="C6223" s="87" t="s">
        <v>146</v>
      </c>
      <c r="D6223" s="88">
        <v>2472.85</v>
      </c>
    </row>
    <row r="6224" spans="1:4" x14ac:dyDescent="0.2">
      <c r="A6224" s="86">
        <v>6817783</v>
      </c>
      <c r="B6224" s="87" t="s">
        <v>6382</v>
      </c>
      <c r="C6224" s="87" t="s">
        <v>146</v>
      </c>
      <c r="D6224" s="88">
        <v>2207.61</v>
      </c>
    </row>
    <row r="6225" spans="1:4" x14ac:dyDescent="0.2">
      <c r="A6225" s="86">
        <v>6817784</v>
      </c>
      <c r="B6225" s="87" t="s">
        <v>6383</v>
      </c>
      <c r="C6225" s="87" t="s">
        <v>146</v>
      </c>
      <c r="D6225" s="88">
        <v>1994.23</v>
      </c>
    </row>
    <row r="6226" spans="1:4" x14ac:dyDescent="0.2">
      <c r="A6226" s="86">
        <v>6817791</v>
      </c>
      <c r="B6226" s="87" t="s">
        <v>6384</v>
      </c>
      <c r="C6226" s="87" t="s">
        <v>146</v>
      </c>
      <c r="D6226" s="88">
        <v>4027.8</v>
      </c>
    </row>
    <row r="6227" spans="1:4" x14ac:dyDescent="0.2">
      <c r="A6227" s="86">
        <v>6817792</v>
      </c>
      <c r="B6227" s="87" t="s">
        <v>6385</v>
      </c>
      <c r="C6227" s="87" t="s">
        <v>146</v>
      </c>
      <c r="D6227" s="88">
        <v>3706.54</v>
      </c>
    </row>
    <row r="6228" spans="1:4" x14ac:dyDescent="0.2">
      <c r="A6228" s="86">
        <v>6817793</v>
      </c>
      <c r="B6228" s="87" t="s">
        <v>6386</v>
      </c>
      <c r="C6228" s="87" t="s">
        <v>146</v>
      </c>
      <c r="D6228" s="88">
        <v>4557.67</v>
      </c>
    </row>
    <row r="6229" spans="1:4" x14ac:dyDescent="0.2">
      <c r="A6229" s="86">
        <v>6817794</v>
      </c>
      <c r="B6229" s="87" t="s">
        <v>6387</v>
      </c>
      <c r="C6229" s="87" t="s">
        <v>146</v>
      </c>
      <c r="D6229" s="88">
        <v>4236.41</v>
      </c>
    </row>
    <row r="6230" spans="1:4" x14ac:dyDescent="0.2">
      <c r="A6230" s="86">
        <v>6817785</v>
      </c>
      <c r="B6230" s="87" t="s">
        <v>6388</v>
      </c>
      <c r="C6230" s="87" t="s">
        <v>146</v>
      </c>
      <c r="D6230" s="88">
        <v>2819.09</v>
      </c>
    </row>
    <row r="6231" spans="1:4" x14ac:dyDescent="0.2">
      <c r="A6231" s="86">
        <v>6817786</v>
      </c>
      <c r="B6231" s="87" t="s">
        <v>6389</v>
      </c>
      <c r="C6231" s="87" t="s">
        <v>146</v>
      </c>
      <c r="D6231" s="88">
        <v>2537.48</v>
      </c>
    </row>
    <row r="6232" spans="1:4" x14ac:dyDescent="0.2">
      <c r="A6232" s="86">
        <v>6817787</v>
      </c>
      <c r="B6232" s="87" t="s">
        <v>6390</v>
      </c>
      <c r="C6232" s="87" t="s">
        <v>146</v>
      </c>
      <c r="D6232" s="88">
        <v>3264.4</v>
      </c>
    </row>
    <row r="6233" spans="1:4" x14ac:dyDescent="0.2">
      <c r="A6233" s="86">
        <v>6817788</v>
      </c>
      <c r="B6233" s="87" t="s">
        <v>6391</v>
      </c>
      <c r="C6233" s="87" t="s">
        <v>146</v>
      </c>
      <c r="D6233" s="88">
        <v>3002.45</v>
      </c>
    </row>
    <row r="6234" spans="1:4" x14ac:dyDescent="0.2">
      <c r="A6234" s="86">
        <v>6817789</v>
      </c>
      <c r="B6234" s="87" t="s">
        <v>6392</v>
      </c>
      <c r="C6234" s="87" t="s">
        <v>146</v>
      </c>
      <c r="D6234" s="88">
        <v>3643.19</v>
      </c>
    </row>
    <row r="6235" spans="1:4" x14ac:dyDescent="0.2">
      <c r="A6235" s="86">
        <v>6817790</v>
      </c>
      <c r="B6235" s="87" t="s">
        <v>6393</v>
      </c>
      <c r="C6235" s="87" t="s">
        <v>146</v>
      </c>
      <c r="D6235" s="88">
        <v>3388.91</v>
      </c>
    </row>
    <row r="6236" spans="1:4" x14ac:dyDescent="0.2">
      <c r="A6236" s="86">
        <v>6817795</v>
      </c>
      <c r="B6236" s="87" t="s">
        <v>6394</v>
      </c>
      <c r="C6236" s="87" t="s">
        <v>146</v>
      </c>
      <c r="D6236" s="88">
        <v>3456.62</v>
      </c>
    </row>
    <row r="6237" spans="1:4" x14ac:dyDescent="0.2">
      <c r="A6237" s="86">
        <v>6817796</v>
      </c>
      <c r="B6237" s="87" t="s">
        <v>6395</v>
      </c>
      <c r="C6237" s="87" t="s">
        <v>146</v>
      </c>
      <c r="D6237" s="88">
        <v>3208.96</v>
      </c>
    </row>
    <row r="6238" spans="1:4" x14ac:dyDescent="0.2">
      <c r="A6238" s="86">
        <v>6817797</v>
      </c>
      <c r="B6238" s="87" t="s">
        <v>6396</v>
      </c>
      <c r="C6238" s="87" t="s">
        <v>146</v>
      </c>
      <c r="D6238" s="88">
        <v>2956.74</v>
      </c>
    </row>
    <row r="6239" spans="1:4" x14ac:dyDescent="0.2">
      <c r="A6239" s="86">
        <v>6817798</v>
      </c>
      <c r="B6239" s="87" t="s">
        <v>6397</v>
      </c>
      <c r="C6239" s="87" t="s">
        <v>146</v>
      </c>
      <c r="D6239" s="88">
        <v>2709.07</v>
      </c>
    </row>
    <row r="6240" spans="1:4" x14ac:dyDescent="0.2">
      <c r="A6240" s="86">
        <v>6817805</v>
      </c>
      <c r="B6240" s="87" t="s">
        <v>6398</v>
      </c>
      <c r="C6240" s="87" t="s">
        <v>146</v>
      </c>
      <c r="D6240" s="88">
        <v>5634.27</v>
      </c>
    </row>
    <row r="6241" spans="1:4" x14ac:dyDescent="0.2">
      <c r="A6241" s="86">
        <v>6817806</v>
      </c>
      <c r="B6241" s="87" t="s">
        <v>6399</v>
      </c>
      <c r="C6241" s="87" t="s">
        <v>146</v>
      </c>
      <c r="D6241" s="88">
        <v>5256.25</v>
      </c>
    </row>
    <row r="6242" spans="1:4" x14ac:dyDescent="0.2">
      <c r="A6242" s="86">
        <v>6817807</v>
      </c>
      <c r="B6242" s="87" t="s">
        <v>6400</v>
      </c>
      <c r="C6242" s="87" t="s">
        <v>146</v>
      </c>
      <c r="D6242" s="88">
        <v>6220.55</v>
      </c>
    </row>
    <row r="6243" spans="1:4" x14ac:dyDescent="0.2">
      <c r="A6243" s="86">
        <v>6817808</v>
      </c>
      <c r="B6243" s="87" t="s">
        <v>6401</v>
      </c>
      <c r="C6243" s="87" t="s">
        <v>146</v>
      </c>
      <c r="D6243" s="88">
        <v>5842.53</v>
      </c>
    </row>
    <row r="6244" spans="1:4" x14ac:dyDescent="0.2">
      <c r="A6244" s="86">
        <v>6817799</v>
      </c>
      <c r="B6244" s="87" t="s">
        <v>6402</v>
      </c>
      <c r="C6244" s="87" t="s">
        <v>146</v>
      </c>
      <c r="D6244" s="88">
        <v>3701.3</v>
      </c>
    </row>
    <row r="6245" spans="1:4" x14ac:dyDescent="0.2">
      <c r="A6245" s="86">
        <v>6817800</v>
      </c>
      <c r="B6245" s="87" t="s">
        <v>6403</v>
      </c>
      <c r="C6245" s="87" t="s">
        <v>146</v>
      </c>
      <c r="D6245" s="88">
        <v>3369.39</v>
      </c>
    </row>
    <row r="6246" spans="1:4" x14ac:dyDescent="0.2">
      <c r="A6246" s="86">
        <v>6817801</v>
      </c>
      <c r="B6246" s="87" t="s">
        <v>6404</v>
      </c>
      <c r="C6246" s="87" t="s">
        <v>146</v>
      </c>
      <c r="D6246" s="88">
        <v>4506.93</v>
      </c>
    </row>
    <row r="6247" spans="1:4" x14ac:dyDescent="0.2">
      <c r="A6247" s="86">
        <v>6817802</v>
      </c>
      <c r="B6247" s="87" t="s">
        <v>6405</v>
      </c>
      <c r="C6247" s="87" t="s">
        <v>146</v>
      </c>
      <c r="D6247" s="88">
        <v>4207.24</v>
      </c>
    </row>
    <row r="6248" spans="1:4" x14ac:dyDescent="0.2">
      <c r="A6248" s="86">
        <v>6817803</v>
      </c>
      <c r="B6248" s="87" t="s">
        <v>6406</v>
      </c>
      <c r="C6248" s="87" t="s">
        <v>146</v>
      </c>
      <c r="D6248" s="88">
        <v>5112.43</v>
      </c>
    </row>
    <row r="6249" spans="1:4" x14ac:dyDescent="0.2">
      <c r="A6249" s="86">
        <v>6817804</v>
      </c>
      <c r="B6249" s="87" t="s">
        <v>6407</v>
      </c>
      <c r="C6249" s="87" t="s">
        <v>146</v>
      </c>
      <c r="D6249" s="88">
        <v>4734.41</v>
      </c>
    </row>
    <row r="6250" spans="1:4" x14ac:dyDescent="0.2">
      <c r="A6250" s="86">
        <v>6817885</v>
      </c>
      <c r="B6250" s="87" t="s">
        <v>6408</v>
      </c>
      <c r="C6250" s="87" t="s">
        <v>146</v>
      </c>
      <c r="D6250" s="88">
        <v>1255.0899999999999</v>
      </c>
    </row>
    <row r="6251" spans="1:4" x14ac:dyDescent="0.2">
      <c r="A6251" s="86">
        <v>6817886</v>
      </c>
      <c r="B6251" s="87" t="s">
        <v>6409</v>
      </c>
      <c r="C6251" s="87" t="s">
        <v>146</v>
      </c>
      <c r="D6251" s="88">
        <v>1121.58</v>
      </c>
    </row>
    <row r="6252" spans="1:4" x14ac:dyDescent="0.2">
      <c r="A6252" s="86">
        <v>6817887</v>
      </c>
      <c r="B6252" s="87" t="s">
        <v>6410</v>
      </c>
      <c r="C6252" s="87" t="s">
        <v>146</v>
      </c>
      <c r="D6252" s="88">
        <v>1367.76</v>
      </c>
    </row>
    <row r="6253" spans="1:4" x14ac:dyDescent="0.2">
      <c r="A6253" s="86">
        <v>6817888</v>
      </c>
      <c r="B6253" s="87" t="s">
        <v>6411</v>
      </c>
      <c r="C6253" s="87" t="s">
        <v>146</v>
      </c>
      <c r="D6253" s="88">
        <v>1215.4000000000001</v>
      </c>
    </row>
    <row r="6254" spans="1:4" x14ac:dyDescent="0.2">
      <c r="A6254" s="86">
        <v>6817889</v>
      </c>
      <c r="B6254" s="87" t="s">
        <v>6412</v>
      </c>
      <c r="C6254" s="87" t="s">
        <v>146</v>
      </c>
      <c r="D6254" s="88">
        <v>2013.15</v>
      </c>
    </row>
    <row r="6255" spans="1:4" x14ac:dyDescent="0.2">
      <c r="A6255" s="86">
        <v>6817890</v>
      </c>
      <c r="B6255" s="87" t="s">
        <v>6413</v>
      </c>
      <c r="C6255" s="87" t="s">
        <v>146</v>
      </c>
      <c r="D6255" s="88">
        <v>1797.96</v>
      </c>
    </row>
    <row r="6256" spans="1:4" x14ac:dyDescent="0.2">
      <c r="A6256" s="86">
        <v>6817891</v>
      </c>
      <c r="B6256" s="87" t="s">
        <v>6414</v>
      </c>
      <c r="C6256" s="87" t="s">
        <v>146</v>
      </c>
      <c r="D6256" s="88">
        <v>1758.62</v>
      </c>
    </row>
    <row r="6257" spans="1:4" x14ac:dyDescent="0.2">
      <c r="A6257" s="86">
        <v>6817892</v>
      </c>
      <c r="B6257" s="87" t="s">
        <v>6415</v>
      </c>
      <c r="C6257" s="87" t="s">
        <v>146</v>
      </c>
      <c r="D6257" s="88">
        <v>1543.43</v>
      </c>
    </row>
    <row r="6258" spans="1:4" x14ac:dyDescent="0.2">
      <c r="A6258" s="86">
        <v>6817893</v>
      </c>
      <c r="B6258" s="87" t="s">
        <v>6416</v>
      </c>
      <c r="C6258" s="87" t="s">
        <v>146</v>
      </c>
      <c r="D6258" s="88">
        <v>1529.77</v>
      </c>
    </row>
    <row r="6259" spans="1:4" x14ac:dyDescent="0.2">
      <c r="A6259" s="86">
        <v>6817894</v>
      </c>
      <c r="B6259" s="87" t="s">
        <v>6417</v>
      </c>
      <c r="C6259" s="87" t="s">
        <v>146</v>
      </c>
      <c r="D6259" s="88">
        <v>1357.4</v>
      </c>
    </row>
    <row r="6260" spans="1:4" x14ac:dyDescent="0.2">
      <c r="A6260" s="86">
        <v>6817895</v>
      </c>
      <c r="B6260" s="87" t="s">
        <v>6418</v>
      </c>
      <c r="C6260" s="87" t="s">
        <v>146</v>
      </c>
      <c r="D6260" s="88">
        <v>2166.6</v>
      </c>
    </row>
    <row r="6261" spans="1:4" x14ac:dyDescent="0.2">
      <c r="A6261" s="86">
        <v>6817896</v>
      </c>
      <c r="B6261" s="87" t="s">
        <v>6419</v>
      </c>
      <c r="C6261" s="87" t="s">
        <v>146</v>
      </c>
      <c r="D6261" s="88">
        <v>1928.81</v>
      </c>
    </row>
    <row r="6262" spans="1:4" x14ac:dyDescent="0.2">
      <c r="A6262" s="86">
        <v>6817897</v>
      </c>
      <c r="B6262" s="87" t="s">
        <v>6420</v>
      </c>
      <c r="C6262" s="87" t="s">
        <v>146</v>
      </c>
      <c r="D6262" s="88">
        <v>1920.48</v>
      </c>
    </row>
    <row r="6263" spans="1:4" x14ac:dyDescent="0.2">
      <c r="A6263" s="86">
        <v>6817898</v>
      </c>
      <c r="B6263" s="87" t="s">
        <v>6421</v>
      </c>
      <c r="C6263" s="87" t="s">
        <v>146</v>
      </c>
      <c r="D6263" s="88">
        <v>1682.69</v>
      </c>
    </row>
    <row r="6264" spans="1:4" x14ac:dyDescent="0.2">
      <c r="A6264" s="86">
        <v>6817899</v>
      </c>
      <c r="B6264" s="87" t="s">
        <v>6422</v>
      </c>
      <c r="C6264" s="87" t="s">
        <v>146</v>
      </c>
      <c r="D6264" s="88">
        <v>1681.22</v>
      </c>
    </row>
    <row r="6265" spans="1:4" x14ac:dyDescent="0.2">
      <c r="A6265" s="86">
        <v>6817900</v>
      </c>
      <c r="B6265" s="87" t="s">
        <v>6423</v>
      </c>
      <c r="C6265" s="87" t="s">
        <v>146</v>
      </c>
      <c r="D6265" s="88">
        <v>1488.77</v>
      </c>
    </row>
    <row r="6266" spans="1:4" x14ac:dyDescent="0.2">
      <c r="A6266" s="86">
        <v>6817901</v>
      </c>
      <c r="B6266" s="87" t="s">
        <v>6424</v>
      </c>
      <c r="C6266" s="87" t="s">
        <v>146</v>
      </c>
      <c r="D6266" s="88">
        <v>2267.9299999999998</v>
      </c>
    </row>
    <row r="6267" spans="1:4" x14ac:dyDescent="0.2">
      <c r="A6267" s="86">
        <v>6817902</v>
      </c>
      <c r="B6267" s="87" t="s">
        <v>6425</v>
      </c>
      <c r="C6267" s="87" t="s">
        <v>146</v>
      </c>
      <c r="D6267" s="88">
        <v>2006.28</v>
      </c>
    </row>
    <row r="6268" spans="1:4" x14ac:dyDescent="0.2">
      <c r="A6268" s="86">
        <v>6817903</v>
      </c>
      <c r="B6268" s="87" t="s">
        <v>6426</v>
      </c>
      <c r="C6268" s="87" t="s">
        <v>146</v>
      </c>
      <c r="D6268" s="88">
        <v>2085.96</v>
      </c>
    </row>
    <row r="6269" spans="1:4" x14ac:dyDescent="0.2">
      <c r="A6269" s="86">
        <v>6817904</v>
      </c>
      <c r="B6269" s="87" t="s">
        <v>6427</v>
      </c>
      <c r="C6269" s="87" t="s">
        <v>146</v>
      </c>
      <c r="D6269" s="88">
        <v>1824.31</v>
      </c>
    </row>
    <row r="6270" spans="1:4" x14ac:dyDescent="0.2">
      <c r="A6270" s="86">
        <v>6817829</v>
      </c>
      <c r="B6270" s="87" t="s">
        <v>6428</v>
      </c>
      <c r="C6270" s="87" t="s">
        <v>146</v>
      </c>
      <c r="D6270" s="88">
        <v>1672.03</v>
      </c>
    </row>
    <row r="6271" spans="1:4" x14ac:dyDescent="0.2">
      <c r="A6271" s="86">
        <v>6817830</v>
      </c>
      <c r="B6271" s="87" t="s">
        <v>6429</v>
      </c>
      <c r="C6271" s="87" t="s">
        <v>146</v>
      </c>
      <c r="D6271" s="88">
        <v>1498.54</v>
      </c>
    </row>
    <row r="6272" spans="1:4" x14ac:dyDescent="0.2">
      <c r="A6272" s="86">
        <v>6817831</v>
      </c>
      <c r="B6272" s="87" t="s">
        <v>6430</v>
      </c>
      <c r="C6272" s="87" t="s">
        <v>146</v>
      </c>
      <c r="D6272" s="88">
        <v>1615.8</v>
      </c>
    </row>
    <row r="6273" spans="1:4" x14ac:dyDescent="0.2">
      <c r="A6273" s="86">
        <v>6817832</v>
      </c>
      <c r="B6273" s="87" t="s">
        <v>6431</v>
      </c>
      <c r="C6273" s="87" t="s">
        <v>146</v>
      </c>
      <c r="D6273" s="88">
        <v>1442.31</v>
      </c>
    </row>
    <row r="6274" spans="1:4" x14ac:dyDescent="0.2">
      <c r="A6274" s="86">
        <v>6817839</v>
      </c>
      <c r="B6274" s="87" t="s">
        <v>6432</v>
      </c>
      <c r="C6274" s="87" t="s">
        <v>146</v>
      </c>
      <c r="D6274" s="88">
        <v>1965.15</v>
      </c>
    </row>
    <row r="6275" spans="1:4" x14ac:dyDescent="0.2">
      <c r="A6275" s="86">
        <v>6817840</v>
      </c>
      <c r="B6275" s="87" t="s">
        <v>6433</v>
      </c>
      <c r="C6275" s="87" t="s">
        <v>146</v>
      </c>
      <c r="D6275" s="88">
        <v>1746.07</v>
      </c>
    </row>
    <row r="6276" spans="1:4" x14ac:dyDescent="0.2">
      <c r="A6276" s="86">
        <v>6817841</v>
      </c>
      <c r="B6276" s="87" t="s">
        <v>6434</v>
      </c>
      <c r="C6276" s="87" t="s">
        <v>146</v>
      </c>
      <c r="D6276" s="88">
        <v>2231.67</v>
      </c>
    </row>
    <row r="6277" spans="1:4" x14ac:dyDescent="0.2">
      <c r="A6277" s="86">
        <v>6817842</v>
      </c>
      <c r="B6277" s="87" t="s">
        <v>6435</v>
      </c>
      <c r="C6277" s="87" t="s">
        <v>146</v>
      </c>
      <c r="D6277" s="88">
        <v>2025.24</v>
      </c>
    </row>
    <row r="6278" spans="1:4" x14ac:dyDescent="0.2">
      <c r="A6278" s="86">
        <v>6817833</v>
      </c>
      <c r="B6278" s="87" t="s">
        <v>6436</v>
      </c>
      <c r="C6278" s="87" t="s">
        <v>146</v>
      </c>
      <c r="D6278" s="88">
        <v>1615.8</v>
      </c>
    </row>
    <row r="6279" spans="1:4" x14ac:dyDescent="0.2">
      <c r="A6279" s="86">
        <v>6817834</v>
      </c>
      <c r="B6279" s="87" t="s">
        <v>6437</v>
      </c>
      <c r="C6279" s="87" t="s">
        <v>146</v>
      </c>
      <c r="D6279" s="88">
        <v>1442.31</v>
      </c>
    </row>
    <row r="6280" spans="1:4" x14ac:dyDescent="0.2">
      <c r="A6280" s="86">
        <v>6817835</v>
      </c>
      <c r="B6280" s="87" t="s">
        <v>6438</v>
      </c>
      <c r="C6280" s="87" t="s">
        <v>146</v>
      </c>
      <c r="D6280" s="88">
        <v>1729.46</v>
      </c>
    </row>
    <row r="6281" spans="1:4" x14ac:dyDescent="0.2">
      <c r="A6281" s="86">
        <v>6817836</v>
      </c>
      <c r="B6281" s="87" t="s">
        <v>6439</v>
      </c>
      <c r="C6281" s="87" t="s">
        <v>146</v>
      </c>
      <c r="D6281" s="88">
        <v>1558.16</v>
      </c>
    </row>
    <row r="6282" spans="1:4" x14ac:dyDescent="0.2">
      <c r="A6282" s="86">
        <v>6817837</v>
      </c>
      <c r="B6282" s="87" t="s">
        <v>6440</v>
      </c>
      <c r="C6282" s="87" t="s">
        <v>146</v>
      </c>
      <c r="D6282" s="88">
        <v>2058.4699999999998</v>
      </c>
    </row>
    <row r="6283" spans="1:4" x14ac:dyDescent="0.2">
      <c r="A6283" s="86">
        <v>6817838</v>
      </c>
      <c r="B6283" s="87" t="s">
        <v>6441</v>
      </c>
      <c r="C6283" s="87" t="s">
        <v>146</v>
      </c>
      <c r="D6283" s="88">
        <v>1839.39</v>
      </c>
    </row>
    <row r="6284" spans="1:4" x14ac:dyDescent="0.2">
      <c r="A6284" s="86">
        <v>6817843</v>
      </c>
      <c r="B6284" s="87" t="s">
        <v>6442</v>
      </c>
      <c r="C6284" s="87" t="s">
        <v>146</v>
      </c>
      <c r="D6284" s="88">
        <v>2355.38</v>
      </c>
    </row>
    <row r="6285" spans="1:4" x14ac:dyDescent="0.2">
      <c r="A6285" s="86">
        <v>6817844</v>
      </c>
      <c r="B6285" s="87" t="s">
        <v>6443</v>
      </c>
      <c r="C6285" s="87" t="s">
        <v>146</v>
      </c>
      <c r="D6285" s="88">
        <v>2134.58</v>
      </c>
    </row>
    <row r="6286" spans="1:4" x14ac:dyDescent="0.2">
      <c r="A6286" s="86">
        <v>6817845</v>
      </c>
      <c r="B6286" s="87" t="s">
        <v>6444</v>
      </c>
      <c r="C6286" s="87" t="s">
        <v>146</v>
      </c>
      <c r="D6286" s="88">
        <v>2053.27</v>
      </c>
    </row>
    <row r="6287" spans="1:4" x14ac:dyDescent="0.2">
      <c r="A6287" s="86">
        <v>6817846</v>
      </c>
      <c r="B6287" s="87" t="s">
        <v>6445</v>
      </c>
      <c r="C6287" s="87" t="s">
        <v>146</v>
      </c>
      <c r="D6287" s="88">
        <v>1832.47</v>
      </c>
    </row>
    <row r="6288" spans="1:4" x14ac:dyDescent="0.2">
      <c r="A6288" s="86">
        <v>6817853</v>
      </c>
      <c r="B6288" s="87" t="s">
        <v>6446</v>
      </c>
      <c r="C6288" s="87" t="s">
        <v>146</v>
      </c>
      <c r="D6288" s="88">
        <v>3142.41</v>
      </c>
    </row>
    <row r="6289" spans="1:4" x14ac:dyDescent="0.2">
      <c r="A6289" s="86">
        <v>6817854</v>
      </c>
      <c r="B6289" s="87" t="s">
        <v>6447</v>
      </c>
      <c r="C6289" s="87" t="s">
        <v>146</v>
      </c>
      <c r="D6289" s="88">
        <v>2885.3</v>
      </c>
    </row>
    <row r="6290" spans="1:4" x14ac:dyDescent="0.2">
      <c r="A6290" s="86">
        <v>6817855</v>
      </c>
      <c r="B6290" s="87" t="s">
        <v>6448</v>
      </c>
      <c r="C6290" s="87" t="s">
        <v>146</v>
      </c>
      <c r="D6290" s="88">
        <v>3647.28</v>
      </c>
    </row>
    <row r="6291" spans="1:4" x14ac:dyDescent="0.2">
      <c r="A6291" s="86">
        <v>6817856</v>
      </c>
      <c r="B6291" s="87" t="s">
        <v>6449</v>
      </c>
      <c r="C6291" s="87" t="s">
        <v>146</v>
      </c>
      <c r="D6291" s="88">
        <v>3334.5</v>
      </c>
    </row>
    <row r="6292" spans="1:4" x14ac:dyDescent="0.2">
      <c r="A6292" s="86">
        <v>6817847</v>
      </c>
      <c r="B6292" s="87" t="s">
        <v>6450</v>
      </c>
      <c r="C6292" s="87" t="s">
        <v>146</v>
      </c>
      <c r="D6292" s="88">
        <v>2297.1999999999998</v>
      </c>
    </row>
    <row r="6293" spans="1:4" x14ac:dyDescent="0.2">
      <c r="A6293" s="86">
        <v>6817848</v>
      </c>
      <c r="B6293" s="87" t="s">
        <v>6451</v>
      </c>
      <c r="C6293" s="87" t="s">
        <v>146</v>
      </c>
      <c r="D6293" s="88">
        <v>2077.98</v>
      </c>
    </row>
    <row r="6294" spans="1:4" x14ac:dyDescent="0.2">
      <c r="A6294" s="86">
        <v>6817849</v>
      </c>
      <c r="B6294" s="87" t="s">
        <v>6452</v>
      </c>
      <c r="C6294" s="87" t="s">
        <v>146</v>
      </c>
      <c r="D6294" s="88">
        <v>2688.52</v>
      </c>
    </row>
    <row r="6295" spans="1:4" x14ac:dyDescent="0.2">
      <c r="A6295" s="86">
        <v>6817850</v>
      </c>
      <c r="B6295" s="87" t="s">
        <v>6453</v>
      </c>
      <c r="C6295" s="87" t="s">
        <v>146</v>
      </c>
      <c r="D6295" s="88">
        <v>2410.17</v>
      </c>
    </row>
    <row r="6296" spans="1:4" x14ac:dyDescent="0.2">
      <c r="A6296" s="86">
        <v>6817851</v>
      </c>
      <c r="B6296" s="87" t="s">
        <v>6454</v>
      </c>
      <c r="C6296" s="87" t="s">
        <v>146</v>
      </c>
      <c r="D6296" s="88">
        <v>2922</v>
      </c>
    </row>
    <row r="6297" spans="1:4" x14ac:dyDescent="0.2">
      <c r="A6297" s="86">
        <v>6817852</v>
      </c>
      <c r="B6297" s="87" t="s">
        <v>6455</v>
      </c>
      <c r="C6297" s="87" t="s">
        <v>146</v>
      </c>
      <c r="D6297" s="88">
        <v>2658.59</v>
      </c>
    </row>
    <row r="6298" spans="1:4" x14ac:dyDescent="0.2">
      <c r="A6298" s="86">
        <v>6817857</v>
      </c>
      <c r="B6298" s="87" t="s">
        <v>6456</v>
      </c>
      <c r="C6298" s="87" t="s">
        <v>146</v>
      </c>
      <c r="D6298" s="88">
        <v>3144.13</v>
      </c>
    </row>
    <row r="6299" spans="1:4" x14ac:dyDescent="0.2">
      <c r="A6299" s="86">
        <v>6817858</v>
      </c>
      <c r="B6299" s="87" t="s">
        <v>6457</v>
      </c>
      <c r="C6299" s="87" t="s">
        <v>146</v>
      </c>
      <c r="D6299" s="88">
        <v>2873.58</v>
      </c>
    </row>
    <row r="6300" spans="1:4" x14ac:dyDescent="0.2">
      <c r="A6300" s="86">
        <v>6817859</v>
      </c>
      <c r="B6300" s="87" t="s">
        <v>6458</v>
      </c>
      <c r="C6300" s="87" t="s">
        <v>146</v>
      </c>
      <c r="D6300" s="88">
        <v>2665.51</v>
      </c>
    </row>
    <row r="6301" spans="1:4" x14ac:dyDescent="0.2">
      <c r="A6301" s="86">
        <v>6817860</v>
      </c>
      <c r="B6301" s="87" t="s">
        <v>6459</v>
      </c>
      <c r="C6301" s="87" t="s">
        <v>146</v>
      </c>
      <c r="D6301" s="88">
        <v>2394.96</v>
      </c>
    </row>
    <row r="6302" spans="1:4" x14ac:dyDescent="0.2">
      <c r="A6302" s="86">
        <v>6817867</v>
      </c>
      <c r="B6302" s="87" t="s">
        <v>6460</v>
      </c>
      <c r="C6302" s="87" t="s">
        <v>146</v>
      </c>
      <c r="D6302" s="88">
        <v>4497.79</v>
      </c>
    </row>
    <row r="6303" spans="1:4" x14ac:dyDescent="0.2">
      <c r="A6303" s="86">
        <v>6817868</v>
      </c>
      <c r="B6303" s="87" t="s">
        <v>6461</v>
      </c>
      <c r="C6303" s="87" t="s">
        <v>146</v>
      </c>
      <c r="D6303" s="88">
        <v>4116.83</v>
      </c>
    </row>
    <row r="6304" spans="1:4" x14ac:dyDescent="0.2">
      <c r="A6304" s="86">
        <v>6817869</v>
      </c>
      <c r="B6304" s="87" t="s">
        <v>6462</v>
      </c>
      <c r="C6304" s="87" t="s">
        <v>146</v>
      </c>
      <c r="D6304" s="88">
        <v>5032.03</v>
      </c>
    </row>
    <row r="6305" spans="1:4" x14ac:dyDescent="0.2">
      <c r="A6305" s="86">
        <v>6817870</v>
      </c>
      <c r="B6305" s="87" t="s">
        <v>6463</v>
      </c>
      <c r="C6305" s="87" t="s">
        <v>146</v>
      </c>
      <c r="D6305" s="88">
        <v>4649.84</v>
      </c>
    </row>
    <row r="6306" spans="1:4" x14ac:dyDescent="0.2">
      <c r="A6306" s="86">
        <v>6817861</v>
      </c>
      <c r="B6306" s="87" t="s">
        <v>6464</v>
      </c>
      <c r="C6306" s="87" t="s">
        <v>146</v>
      </c>
      <c r="D6306" s="88">
        <v>3278.67</v>
      </c>
    </row>
    <row r="6307" spans="1:4" x14ac:dyDescent="0.2">
      <c r="A6307" s="86">
        <v>6817862</v>
      </c>
      <c r="B6307" s="87" t="s">
        <v>6465</v>
      </c>
      <c r="C6307" s="87" t="s">
        <v>146</v>
      </c>
      <c r="D6307" s="88">
        <v>2939.85</v>
      </c>
    </row>
    <row r="6308" spans="1:4" x14ac:dyDescent="0.2">
      <c r="A6308" s="86">
        <v>6817863</v>
      </c>
      <c r="B6308" s="87" t="s">
        <v>6466</v>
      </c>
      <c r="C6308" s="87" t="s">
        <v>146</v>
      </c>
      <c r="D6308" s="88">
        <v>3728.35</v>
      </c>
    </row>
    <row r="6309" spans="1:4" x14ac:dyDescent="0.2">
      <c r="A6309" s="86">
        <v>6817864</v>
      </c>
      <c r="B6309" s="87" t="s">
        <v>6467</v>
      </c>
      <c r="C6309" s="87" t="s">
        <v>146</v>
      </c>
      <c r="D6309" s="88">
        <v>3407.96</v>
      </c>
    </row>
    <row r="6310" spans="1:4" x14ac:dyDescent="0.2">
      <c r="A6310" s="86">
        <v>6817865</v>
      </c>
      <c r="B6310" s="87" t="s">
        <v>6468</v>
      </c>
      <c r="C6310" s="87" t="s">
        <v>146</v>
      </c>
      <c r="D6310" s="88">
        <v>4107.1400000000003</v>
      </c>
    </row>
    <row r="6311" spans="1:4" x14ac:dyDescent="0.2">
      <c r="A6311" s="86">
        <v>6817866</v>
      </c>
      <c r="B6311" s="87" t="s">
        <v>6469</v>
      </c>
      <c r="C6311" s="87" t="s">
        <v>146</v>
      </c>
      <c r="D6311" s="88">
        <v>3794.42</v>
      </c>
    </row>
    <row r="6312" spans="1:4" x14ac:dyDescent="0.2">
      <c r="A6312" s="86">
        <v>6817871</v>
      </c>
      <c r="B6312" s="87" t="s">
        <v>6470</v>
      </c>
      <c r="C6312" s="87" t="s">
        <v>146</v>
      </c>
      <c r="D6312" s="88">
        <v>4010.05</v>
      </c>
    </row>
    <row r="6313" spans="1:4" x14ac:dyDescent="0.2">
      <c r="A6313" s="86">
        <v>6817872</v>
      </c>
      <c r="B6313" s="87" t="s">
        <v>6471</v>
      </c>
      <c r="C6313" s="87" t="s">
        <v>146</v>
      </c>
      <c r="D6313" s="88">
        <v>3695.02</v>
      </c>
    </row>
    <row r="6314" spans="1:4" x14ac:dyDescent="0.2">
      <c r="A6314" s="86">
        <v>6817873</v>
      </c>
      <c r="B6314" s="87" t="s">
        <v>6472</v>
      </c>
      <c r="C6314" s="87" t="s">
        <v>146</v>
      </c>
      <c r="D6314" s="88">
        <v>3510.17</v>
      </c>
    </row>
    <row r="6315" spans="1:4" x14ac:dyDescent="0.2">
      <c r="A6315" s="86">
        <v>6817874</v>
      </c>
      <c r="B6315" s="87" t="s">
        <v>6473</v>
      </c>
      <c r="C6315" s="87" t="s">
        <v>146</v>
      </c>
      <c r="D6315" s="88">
        <v>3195.13</v>
      </c>
    </row>
    <row r="6316" spans="1:4" x14ac:dyDescent="0.2">
      <c r="A6316" s="86">
        <v>6817881</v>
      </c>
      <c r="B6316" s="87" t="s">
        <v>6474</v>
      </c>
      <c r="C6316" s="87" t="s">
        <v>146</v>
      </c>
      <c r="D6316" s="88">
        <v>6199.67</v>
      </c>
    </row>
    <row r="6317" spans="1:4" x14ac:dyDescent="0.2">
      <c r="A6317" s="86">
        <v>6817882</v>
      </c>
      <c r="B6317" s="87" t="s">
        <v>6475</v>
      </c>
      <c r="C6317" s="87" t="s">
        <v>146</v>
      </c>
      <c r="D6317" s="88">
        <v>5751.77</v>
      </c>
    </row>
    <row r="6318" spans="1:4" x14ac:dyDescent="0.2">
      <c r="A6318" s="86">
        <v>6817883</v>
      </c>
      <c r="B6318" s="87" t="s">
        <v>6476</v>
      </c>
      <c r="C6318" s="87" t="s">
        <v>146</v>
      </c>
      <c r="D6318" s="88">
        <v>6790.32</v>
      </c>
    </row>
    <row r="6319" spans="1:4" x14ac:dyDescent="0.2">
      <c r="A6319" s="86">
        <v>6817884</v>
      </c>
      <c r="B6319" s="87" t="s">
        <v>6477</v>
      </c>
      <c r="C6319" s="87" t="s">
        <v>146</v>
      </c>
      <c r="D6319" s="88">
        <v>6341.19</v>
      </c>
    </row>
    <row r="6320" spans="1:4" x14ac:dyDescent="0.2">
      <c r="A6320" s="86">
        <v>6817875</v>
      </c>
      <c r="B6320" s="87" t="s">
        <v>6478</v>
      </c>
      <c r="C6320" s="87" t="s">
        <v>146</v>
      </c>
      <c r="D6320" s="88">
        <v>4260.78</v>
      </c>
    </row>
    <row r="6321" spans="1:4" x14ac:dyDescent="0.2">
      <c r="A6321" s="86">
        <v>6817876</v>
      </c>
      <c r="B6321" s="87" t="s">
        <v>6479</v>
      </c>
      <c r="C6321" s="87" t="s">
        <v>146</v>
      </c>
      <c r="D6321" s="88">
        <v>3860.22</v>
      </c>
    </row>
    <row r="6322" spans="1:4" x14ac:dyDescent="0.2">
      <c r="A6322" s="86">
        <v>6817877</v>
      </c>
      <c r="B6322" s="87" t="s">
        <v>6480</v>
      </c>
      <c r="C6322" s="87" t="s">
        <v>146</v>
      </c>
      <c r="D6322" s="88">
        <v>5066.41</v>
      </c>
    </row>
    <row r="6323" spans="1:4" x14ac:dyDescent="0.2">
      <c r="A6323" s="86">
        <v>6817878</v>
      </c>
      <c r="B6323" s="87" t="s">
        <v>6481</v>
      </c>
      <c r="C6323" s="87" t="s">
        <v>146</v>
      </c>
      <c r="D6323" s="88">
        <v>4698.07</v>
      </c>
    </row>
    <row r="6324" spans="1:4" x14ac:dyDescent="0.2">
      <c r="A6324" s="86">
        <v>6817879</v>
      </c>
      <c r="B6324" s="87" t="s">
        <v>6482</v>
      </c>
      <c r="C6324" s="87" t="s">
        <v>146</v>
      </c>
      <c r="D6324" s="88">
        <v>5677.95</v>
      </c>
    </row>
    <row r="6325" spans="1:4" x14ac:dyDescent="0.2">
      <c r="A6325" s="86">
        <v>6817880</v>
      </c>
      <c r="B6325" s="87" t="s">
        <v>6483</v>
      </c>
      <c r="C6325" s="87" t="s">
        <v>146</v>
      </c>
      <c r="D6325" s="88">
        <v>5230.0200000000004</v>
      </c>
    </row>
    <row r="6326" spans="1:4" x14ac:dyDescent="0.2">
      <c r="A6326" s="86">
        <v>7119788</v>
      </c>
      <c r="B6326" s="87" t="s">
        <v>6484</v>
      </c>
      <c r="C6326" s="87" t="s">
        <v>6485</v>
      </c>
      <c r="D6326" s="88">
        <v>280583.32</v>
      </c>
    </row>
    <row r="6327" spans="1:4" x14ac:dyDescent="0.2">
      <c r="A6327" s="86">
        <v>7119714</v>
      </c>
      <c r="B6327" s="87" t="s">
        <v>6486</v>
      </c>
      <c r="C6327" s="87" t="s">
        <v>151</v>
      </c>
      <c r="D6327" s="88">
        <v>2107.85</v>
      </c>
    </row>
    <row r="6328" spans="1:4" x14ac:dyDescent="0.2">
      <c r="A6328" s="86">
        <v>7119715</v>
      </c>
      <c r="B6328" s="87" t="s">
        <v>6487</v>
      </c>
      <c r="C6328" s="87" t="s">
        <v>151</v>
      </c>
      <c r="D6328" s="88">
        <v>1664.82</v>
      </c>
    </row>
    <row r="6329" spans="1:4" x14ac:dyDescent="0.2">
      <c r="A6329" s="86">
        <v>7119678</v>
      </c>
      <c r="B6329" s="87" t="s">
        <v>6488</v>
      </c>
      <c r="C6329" s="87" t="s">
        <v>4402</v>
      </c>
      <c r="D6329" s="88">
        <v>8809.17</v>
      </c>
    </row>
    <row r="6330" spans="1:4" x14ac:dyDescent="0.2">
      <c r="A6330" s="86">
        <v>7119712</v>
      </c>
      <c r="B6330" s="87" t="s">
        <v>6489</v>
      </c>
      <c r="C6330" s="87" t="s">
        <v>151</v>
      </c>
      <c r="D6330" s="88">
        <v>12354.33</v>
      </c>
    </row>
    <row r="6331" spans="1:4" x14ac:dyDescent="0.2">
      <c r="A6331" s="86">
        <v>7119694</v>
      </c>
      <c r="B6331" s="87" t="s">
        <v>6490</v>
      </c>
      <c r="C6331" s="87" t="s">
        <v>151</v>
      </c>
      <c r="D6331" s="88">
        <v>7333.92</v>
      </c>
    </row>
    <row r="6332" spans="1:4" x14ac:dyDescent="0.2">
      <c r="A6332" s="86">
        <v>7119695</v>
      </c>
      <c r="B6332" s="87" t="s">
        <v>6491</v>
      </c>
      <c r="C6332" s="87" t="s">
        <v>151</v>
      </c>
      <c r="D6332" s="88">
        <v>7976.18</v>
      </c>
    </row>
    <row r="6333" spans="1:4" x14ac:dyDescent="0.2">
      <c r="A6333" s="86">
        <v>7119696</v>
      </c>
      <c r="B6333" s="87" t="s">
        <v>6492</v>
      </c>
      <c r="C6333" s="87" t="s">
        <v>151</v>
      </c>
      <c r="D6333" s="88">
        <v>12792.82</v>
      </c>
    </row>
    <row r="6334" spans="1:4" x14ac:dyDescent="0.2">
      <c r="A6334" s="86">
        <v>7119697</v>
      </c>
      <c r="B6334" s="87" t="s">
        <v>6493</v>
      </c>
      <c r="C6334" s="87" t="s">
        <v>151</v>
      </c>
      <c r="D6334" s="88">
        <v>20425.43</v>
      </c>
    </row>
    <row r="6335" spans="1:4" x14ac:dyDescent="0.2">
      <c r="A6335" s="86">
        <v>7119698</v>
      </c>
      <c r="B6335" s="87" t="s">
        <v>6494</v>
      </c>
      <c r="C6335" s="87" t="s">
        <v>151</v>
      </c>
      <c r="D6335" s="88">
        <v>26087.39</v>
      </c>
    </row>
    <row r="6336" spans="1:4" x14ac:dyDescent="0.2">
      <c r="A6336" s="86">
        <v>7119688</v>
      </c>
      <c r="B6336" s="87" t="s">
        <v>6495</v>
      </c>
      <c r="C6336" s="87" t="s">
        <v>151</v>
      </c>
      <c r="D6336" s="88">
        <v>7832.49</v>
      </c>
    </row>
    <row r="6337" spans="1:4" x14ac:dyDescent="0.2">
      <c r="A6337" s="86">
        <v>7119689</v>
      </c>
      <c r="B6337" s="87" t="s">
        <v>6496</v>
      </c>
      <c r="C6337" s="87" t="s">
        <v>151</v>
      </c>
      <c r="D6337" s="88">
        <v>15097.95</v>
      </c>
    </row>
    <row r="6338" spans="1:4" x14ac:dyDescent="0.2">
      <c r="A6338" s="86">
        <v>7119690</v>
      </c>
      <c r="B6338" s="87" t="s">
        <v>6497</v>
      </c>
      <c r="C6338" s="87" t="s">
        <v>151</v>
      </c>
      <c r="D6338" s="88">
        <v>18013.46</v>
      </c>
    </row>
    <row r="6339" spans="1:4" x14ac:dyDescent="0.2">
      <c r="A6339" s="86">
        <v>7119691</v>
      </c>
      <c r="B6339" s="87" t="s">
        <v>6498</v>
      </c>
      <c r="C6339" s="87" t="s">
        <v>151</v>
      </c>
      <c r="D6339" s="88">
        <v>24955.94</v>
      </c>
    </row>
    <row r="6340" spans="1:4" x14ac:dyDescent="0.2">
      <c r="A6340" s="86">
        <v>7119692</v>
      </c>
      <c r="B6340" s="87" t="s">
        <v>6499</v>
      </c>
      <c r="C6340" s="87" t="s">
        <v>151</v>
      </c>
      <c r="D6340" s="88">
        <v>27433.19</v>
      </c>
    </row>
    <row r="6341" spans="1:4" x14ac:dyDescent="0.2">
      <c r="A6341" s="86">
        <v>7119693</v>
      </c>
      <c r="B6341" s="87" t="s">
        <v>6500</v>
      </c>
      <c r="C6341" s="87" t="s">
        <v>151</v>
      </c>
      <c r="D6341" s="88">
        <v>34856.730000000003</v>
      </c>
    </row>
    <row r="6342" spans="1:4" x14ac:dyDescent="0.2">
      <c r="A6342" s="86">
        <v>7119687</v>
      </c>
      <c r="B6342" s="87" t="s">
        <v>6501</v>
      </c>
      <c r="C6342" s="87" t="s">
        <v>151</v>
      </c>
      <c r="D6342" s="88">
        <v>4131.08</v>
      </c>
    </row>
    <row r="6343" spans="1:4" x14ac:dyDescent="0.2">
      <c r="A6343" s="86">
        <v>7119681</v>
      </c>
      <c r="B6343" s="87" t="s">
        <v>6502</v>
      </c>
      <c r="C6343" s="87" t="s">
        <v>151</v>
      </c>
      <c r="D6343" s="88">
        <v>8644.59</v>
      </c>
    </row>
    <row r="6344" spans="1:4" x14ac:dyDescent="0.2">
      <c r="A6344" s="86">
        <v>7119682</v>
      </c>
      <c r="B6344" s="87" t="s">
        <v>6503</v>
      </c>
      <c r="C6344" s="87" t="s">
        <v>151</v>
      </c>
      <c r="D6344" s="88">
        <v>16576.37</v>
      </c>
    </row>
    <row r="6345" spans="1:4" x14ac:dyDescent="0.2">
      <c r="A6345" s="86">
        <v>7119683</v>
      </c>
      <c r="B6345" s="87" t="s">
        <v>6504</v>
      </c>
      <c r="C6345" s="87" t="s">
        <v>151</v>
      </c>
      <c r="D6345" s="88">
        <v>19777.16</v>
      </c>
    </row>
    <row r="6346" spans="1:4" x14ac:dyDescent="0.2">
      <c r="A6346" s="86">
        <v>7119684</v>
      </c>
      <c r="B6346" s="87" t="s">
        <v>6505</v>
      </c>
      <c r="C6346" s="87" t="s">
        <v>151</v>
      </c>
      <c r="D6346" s="88">
        <v>27376.37</v>
      </c>
    </row>
    <row r="6347" spans="1:4" x14ac:dyDescent="0.2">
      <c r="A6347" s="86">
        <v>7119685</v>
      </c>
      <c r="B6347" s="87" t="s">
        <v>6506</v>
      </c>
      <c r="C6347" s="87" t="s">
        <v>151</v>
      </c>
      <c r="D6347" s="88">
        <v>30087.5</v>
      </c>
    </row>
    <row r="6348" spans="1:4" x14ac:dyDescent="0.2">
      <c r="A6348" s="86">
        <v>7119686</v>
      </c>
      <c r="B6348" s="87" t="s">
        <v>6507</v>
      </c>
      <c r="C6348" s="87" t="s">
        <v>151</v>
      </c>
      <c r="D6348" s="88">
        <v>38215.79</v>
      </c>
    </row>
    <row r="6349" spans="1:4" x14ac:dyDescent="0.2">
      <c r="A6349" s="86">
        <v>7119680</v>
      </c>
      <c r="B6349" s="87" t="s">
        <v>6508</v>
      </c>
      <c r="C6349" s="87" t="s">
        <v>151</v>
      </c>
      <c r="D6349" s="88">
        <v>4550.84</v>
      </c>
    </row>
    <row r="6350" spans="1:4" x14ac:dyDescent="0.2">
      <c r="A6350" s="86">
        <v>7119710</v>
      </c>
      <c r="B6350" s="87" t="s">
        <v>6509</v>
      </c>
      <c r="C6350" s="87" t="s">
        <v>151</v>
      </c>
      <c r="D6350" s="88">
        <v>690.99</v>
      </c>
    </row>
    <row r="6351" spans="1:4" x14ac:dyDescent="0.2">
      <c r="A6351" s="86">
        <v>7107375</v>
      </c>
      <c r="B6351" s="87" t="s">
        <v>6510</v>
      </c>
      <c r="C6351" s="87" t="s">
        <v>151</v>
      </c>
      <c r="D6351" s="88">
        <v>29545.71</v>
      </c>
    </row>
    <row r="6352" spans="1:4" x14ac:dyDescent="0.2">
      <c r="A6352" s="86">
        <v>7107376</v>
      </c>
      <c r="B6352" s="87" t="s">
        <v>6511</v>
      </c>
      <c r="C6352" s="87" t="s">
        <v>151</v>
      </c>
      <c r="D6352" s="88">
        <v>50478.01</v>
      </c>
    </row>
    <row r="6353" spans="1:4" x14ac:dyDescent="0.2">
      <c r="A6353" s="86">
        <v>7107377</v>
      </c>
      <c r="B6353" s="87" t="s">
        <v>6512</v>
      </c>
      <c r="C6353" s="87" t="s">
        <v>151</v>
      </c>
      <c r="D6353" s="88">
        <v>68867.820000000007</v>
      </c>
    </row>
    <row r="6354" spans="1:4" x14ac:dyDescent="0.2">
      <c r="A6354" s="86">
        <v>7107374</v>
      </c>
      <c r="B6354" s="87" t="s">
        <v>6513</v>
      </c>
      <c r="C6354" s="87" t="s">
        <v>151</v>
      </c>
      <c r="D6354" s="88">
        <v>21787.3</v>
      </c>
    </row>
    <row r="6355" spans="1:4" x14ac:dyDescent="0.2">
      <c r="A6355" s="86">
        <v>7119708</v>
      </c>
      <c r="B6355" s="87" t="s">
        <v>6514</v>
      </c>
      <c r="C6355" s="87" t="s">
        <v>151</v>
      </c>
      <c r="D6355" s="88">
        <v>158856.06</v>
      </c>
    </row>
    <row r="6356" spans="1:4" x14ac:dyDescent="0.2">
      <c r="A6356" s="86">
        <v>7119709</v>
      </c>
      <c r="B6356" s="87" t="s">
        <v>6515</v>
      </c>
      <c r="C6356" s="87" t="s">
        <v>151</v>
      </c>
      <c r="D6356" s="88">
        <v>220604.51</v>
      </c>
    </row>
    <row r="6357" spans="1:4" x14ac:dyDescent="0.2">
      <c r="A6357" s="86">
        <v>7119706</v>
      </c>
      <c r="B6357" s="87" t="s">
        <v>6516</v>
      </c>
      <c r="C6357" s="87" t="s">
        <v>151</v>
      </c>
      <c r="D6357" s="88">
        <v>49125.83</v>
      </c>
    </row>
    <row r="6358" spans="1:4" x14ac:dyDescent="0.2">
      <c r="A6358" s="86">
        <v>7119707</v>
      </c>
      <c r="B6358" s="87" t="s">
        <v>6517</v>
      </c>
      <c r="C6358" s="87" t="s">
        <v>151</v>
      </c>
      <c r="D6358" s="88">
        <v>116686.2</v>
      </c>
    </row>
    <row r="6359" spans="1:4" x14ac:dyDescent="0.2">
      <c r="A6359" s="86">
        <v>7119787</v>
      </c>
      <c r="B6359" s="87" t="s">
        <v>6518</v>
      </c>
      <c r="C6359" s="87" t="s">
        <v>1585</v>
      </c>
      <c r="D6359" s="88">
        <v>368.5</v>
      </c>
    </row>
    <row r="6360" spans="1:4" x14ac:dyDescent="0.2">
      <c r="A6360" s="86">
        <v>7119647</v>
      </c>
      <c r="B6360" s="87" t="s">
        <v>6519</v>
      </c>
      <c r="C6360" s="87" t="s">
        <v>151</v>
      </c>
      <c r="D6360" s="88">
        <v>2554.2800000000002</v>
      </c>
    </row>
    <row r="6361" spans="1:4" x14ac:dyDescent="0.2">
      <c r="A6361" s="86">
        <v>7119679</v>
      </c>
      <c r="B6361" s="87" t="s">
        <v>6520</v>
      </c>
      <c r="C6361" s="87" t="s">
        <v>4402</v>
      </c>
      <c r="D6361" s="88">
        <v>44.24</v>
      </c>
    </row>
    <row r="6362" spans="1:4" x14ac:dyDescent="0.2">
      <c r="A6362" s="86">
        <v>7119711</v>
      </c>
      <c r="B6362" s="87" t="s">
        <v>6521</v>
      </c>
      <c r="C6362" s="87" t="s">
        <v>151</v>
      </c>
      <c r="D6362" s="88">
        <v>914.32</v>
      </c>
    </row>
    <row r="6363" spans="1:4" x14ac:dyDescent="0.2">
      <c r="A6363" s="86">
        <v>7119713</v>
      </c>
      <c r="B6363" s="87" t="s">
        <v>6522</v>
      </c>
      <c r="C6363" s="87" t="s">
        <v>151</v>
      </c>
      <c r="D6363" s="88">
        <v>253848.12</v>
      </c>
    </row>
    <row r="6364" spans="1:4" x14ac:dyDescent="0.2">
      <c r="A6364" s="86">
        <v>7119646</v>
      </c>
      <c r="B6364" s="87" t="s">
        <v>6523</v>
      </c>
      <c r="C6364" s="87" t="s">
        <v>4402</v>
      </c>
      <c r="D6364" s="88">
        <v>1081.8699999999999</v>
      </c>
    </row>
    <row r="6365" spans="1:4" x14ac:dyDescent="0.2">
      <c r="A6365" s="86">
        <v>7119699</v>
      </c>
      <c r="B6365" s="87" t="s">
        <v>6524</v>
      </c>
      <c r="C6365" s="87" t="s">
        <v>1585</v>
      </c>
      <c r="D6365" s="88">
        <v>19.399999999999999</v>
      </c>
    </row>
    <row r="6366" spans="1:4" x14ac:dyDescent="0.2">
      <c r="A6366" s="86">
        <v>7119702</v>
      </c>
      <c r="B6366" s="87" t="s">
        <v>6525</v>
      </c>
      <c r="C6366" s="87" t="s">
        <v>1585</v>
      </c>
      <c r="D6366" s="88">
        <v>61.88</v>
      </c>
    </row>
    <row r="6367" spans="1:4" x14ac:dyDescent="0.2">
      <c r="A6367" s="86">
        <v>7119701</v>
      </c>
      <c r="B6367" s="87" t="s">
        <v>6526</v>
      </c>
      <c r="C6367" s="87" t="s">
        <v>1585</v>
      </c>
      <c r="D6367" s="88">
        <v>61.88</v>
      </c>
    </row>
    <row r="6368" spans="1:4" x14ac:dyDescent="0.2">
      <c r="A6368" s="86">
        <v>7119700</v>
      </c>
      <c r="B6368" s="87" t="s">
        <v>6527</v>
      </c>
      <c r="C6368" s="87" t="s">
        <v>1585</v>
      </c>
      <c r="D6368" s="88">
        <v>54.21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F945-4654-4DDA-9BCF-D81406DC61C0}">
  <dimension ref="A1:XFD146"/>
  <sheetViews>
    <sheetView topLeftCell="A124" workbookViewId="0">
      <selection activeCell="H14" sqref="H14"/>
    </sheetView>
  </sheetViews>
  <sheetFormatPr defaultRowHeight="15" x14ac:dyDescent="0.25"/>
  <cols>
    <col min="1" max="1" width="4.5703125" customWidth="1"/>
    <col min="2" max="2" width="21.140625" customWidth="1"/>
    <col min="4" max="4" width="15.42578125" customWidth="1"/>
    <col min="7" max="7" width="22" customWidth="1"/>
    <col min="8" max="8" width="11.28515625" customWidth="1"/>
  </cols>
  <sheetData>
    <row r="1" spans="1:8" ht="30" customHeight="1" x14ac:dyDescent="0.25">
      <c r="A1" s="350" t="s">
        <v>6583</v>
      </c>
      <c r="B1" s="350"/>
      <c r="C1" s="350"/>
      <c r="D1" s="350"/>
      <c r="E1" s="350"/>
      <c r="F1" s="350"/>
      <c r="G1" s="350"/>
      <c r="H1" s="350"/>
    </row>
    <row r="2" spans="1:8" x14ac:dyDescent="0.25">
      <c r="A2" s="340" t="str">
        <f>ORÇ!C12</f>
        <v>SERVIÇOS PRELIMINARES</v>
      </c>
      <c r="B2" s="340"/>
      <c r="C2" s="340"/>
      <c r="D2" s="340"/>
      <c r="E2" s="340"/>
      <c r="F2" s="340"/>
      <c r="G2" s="340"/>
      <c r="H2" s="340"/>
    </row>
    <row r="3" spans="1:8" ht="8.25" customHeight="1" x14ac:dyDescent="0.25">
      <c r="A3" s="340"/>
      <c r="B3" s="340"/>
      <c r="C3" s="340"/>
      <c r="D3" s="340"/>
      <c r="E3" s="340"/>
      <c r="F3" s="340"/>
      <c r="G3" s="340"/>
      <c r="H3" s="340"/>
    </row>
    <row r="4" spans="1:8" x14ac:dyDescent="0.25">
      <c r="A4" s="181">
        <f>[8]Orçamento!B13</f>
        <v>1</v>
      </c>
      <c r="B4" s="182" t="str">
        <f>[8]Orçamento!C13</f>
        <v>Serviços Iniciais</v>
      </c>
      <c r="C4" s="351"/>
      <c r="D4" s="351"/>
      <c r="E4" s="351"/>
      <c r="F4" s="351"/>
      <c r="G4" s="183"/>
      <c r="H4" s="183"/>
    </row>
    <row r="5" spans="1:8" x14ac:dyDescent="0.25">
      <c r="A5" s="184"/>
      <c r="B5" s="182"/>
      <c r="C5" s="182"/>
      <c r="D5" s="182"/>
      <c r="E5" s="182"/>
    </row>
    <row r="6" spans="1:8" x14ac:dyDescent="0.25">
      <c r="A6" s="185" t="s">
        <v>46</v>
      </c>
      <c r="B6" s="341" t="str">
        <f>ORÇ!E13</f>
        <v>PLACA DE OBRA PADRÃO (6,48m²)</v>
      </c>
      <c r="C6" s="341"/>
      <c r="D6" s="341"/>
      <c r="E6" s="342" t="s">
        <v>6587</v>
      </c>
      <c r="F6" s="342"/>
      <c r="G6" s="342"/>
      <c r="H6" s="186">
        <v>1</v>
      </c>
    </row>
    <row r="7" spans="1:8" x14ac:dyDescent="0.25">
      <c r="A7" s="187"/>
      <c r="B7" s="341"/>
      <c r="C7" s="341"/>
      <c r="D7" s="341"/>
    </row>
    <row r="8" spans="1:8" x14ac:dyDescent="0.25">
      <c r="A8" s="185" t="s">
        <v>6585</v>
      </c>
      <c r="B8" s="341" t="str">
        <f>ORÇ!E14</f>
        <v>MOBILIZAÇÃO DE EQUIPAMENTOS</v>
      </c>
      <c r="C8" s="341"/>
      <c r="D8" s="341"/>
      <c r="E8" s="342" t="s">
        <v>6587</v>
      </c>
      <c r="F8" s="342"/>
      <c r="G8" s="342"/>
      <c r="H8" s="186">
        <v>1</v>
      </c>
    </row>
    <row r="9" spans="1:8" x14ac:dyDescent="0.25">
      <c r="A9" s="187"/>
      <c r="B9" s="341"/>
      <c r="C9" s="341"/>
      <c r="D9" s="341"/>
    </row>
    <row r="10" spans="1:8" x14ac:dyDescent="0.25">
      <c r="A10" s="185" t="s">
        <v>47</v>
      </c>
      <c r="B10" s="341" t="str">
        <f>ORÇ!E15</f>
        <v>ADMINISTRAÇÃO LOCAL DE OBRA</v>
      </c>
      <c r="C10" s="341"/>
      <c r="D10" s="341"/>
      <c r="E10" s="342" t="s">
        <v>6587</v>
      </c>
      <c r="F10" s="342"/>
      <c r="G10" s="342"/>
      <c r="H10" s="186">
        <v>1</v>
      </c>
    </row>
    <row r="11" spans="1:8" x14ac:dyDescent="0.25">
      <c r="A11" s="187"/>
      <c r="B11" s="341"/>
      <c r="C11" s="341"/>
      <c r="D11" s="341"/>
    </row>
    <row r="12" spans="1:8" x14ac:dyDescent="0.25">
      <c r="A12" s="185" t="s">
        <v>48</v>
      </c>
      <c r="B12" s="353" t="str">
        <f>ORÇ!E16</f>
        <v>LEVANTAMENTO TOPOGRAFICO (REF. 78472 SINAPI 02/17)</v>
      </c>
      <c r="C12" s="341"/>
      <c r="D12" s="341"/>
      <c r="E12" s="342" t="s">
        <v>6586</v>
      </c>
      <c r="F12" s="342"/>
      <c r="G12" s="342"/>
      <c r="H12" s="186">
        <f>188.55+243.59</f>
        <v>432.14</v>
      </c>
    </row>
    <row r="13" spans="1:8" x14ac:dyDescent="0.25">
      <c r="A13" s="187"/>
      <c r="B13" s="341"/>
      <c r="C13" s="341"/>
      <c r="D13" s="341"/>
    </row>
    <row r="14" spans="1:8" x14ac:dyDescent="0.25">
      <c r="A14" s="185"/>
      <c r="B14" s="352"/>
      <c r="C14" s="341"/>
      <c r="D14" s="341"/>
      <c r="E14" s="342"/>
      <c r="F14" s="342"/>
      <c r="G14" s="342"/>
      <c r="H14" s="186"/>
    </row>
    <row r="15" spans="1:8" x14ac:dyDescent="0.25">
      <c r="A15" s="187"/>
      <c r="B15" s="341"/>
      <c r="C15" s="341"/>
      <c r="D15" s="341"/>
    </row>
    <row r="16" spans="1:8" x14ac:dyDescent="0.25">
      <c r="A16" s="188"/>
      <c r="B16" s="189"/>
      <c r="C16" s="189"/>
      <c r="D16" s="189"/>
      <c r="H16" s="190"/>
    </row>
    <row r="17" spans="1:8" x14ac:dyDescent="0.25">
      <c r="A17" s="340" t="str">
        <f>ORÇ!C20</f>
        <v>IMPLANTAÇÃO DE PAVIMENTO ASFÁLTICO</v>
      </c>
      <c r="B17" s="340"/>
      <c r="C17" s="340"/>
      <c r="D17" s="340"/>
      <c r="E17" s="340"/>
      <c r="F17" s="340"/>
      <c r="G17" s="340"/>
      <c r="H17" s="340"/>
    </row>
    <row r="18" spans="1:8" x14ac:dyDescent="0.25">
      <c r="A18" s="340"/>
      <c r="B18" s="340"/>
      <c r="C18" s="340"/>
      <c r="D18" s="340"/>
      <c r="E18" s="340"/>
      <c r="F18" s="340"/>
      <c r="G18" s="340"/>
      <c r="H18" s="340"/>
    </row>
    <row r="19" spans="1:8" ht="15.75" x14ac:dyDescent="0.25">
      <c r="A19" s="197"/>
      <c r="B19" s="347" t="s">
        <v>6575</v>
      </c>
      <c r="C19" s="347"/>
      <c r="D19" s="347"/>
      <c r="E19" s="347"/>
      <c r="F19" s="347"/>
      <c r="G19" s="347"/>
      <c r="H19" s="197"/>
    </row>
    <row r="20" spans="1:8" ht="15.75" x14ac:dyDescent="0.25">
      <c r="A20" s="197"/>
      <c r="B20" s="197"/>
      <c r="C20" s="197"/>
      <c r="D20" s="197"/>
      <c r="E20" s="197"/>
      <c r="F20" s="197"/>
      <c r="G20" s="197"/>
      <c r="H20" s="197"/>
    </row>
    <row r="21" spans="1:8" x14ac:dyDescent="0.25">
      <c r="A21" s="191">
        <f>[8]Orçamento!B18</f>
        <v>2</v>
      </c>
      <c r="B21" s="348" t="str">
        <f>ORÇ!C20</f>
        <v>IMPLANTAÇÃO DE PAVIMENTO ASFÁLTICO</v>
      </c>
      <c r="C21" s="348"/>
      <c r="D21" s="348"/>
      <c r="E21" s="183"/>
      <c r="F21" s="183"/>
      <c r="G21" s="183"/>
      <c r="H21" s="190"/>
    </row>
    <row r="22" spans="1:8" x14ac:dyDescent="0.25">
      <c r="A22" s="191"/>
      <c r="B22" s="183"/>
      <c r="C22" s="183"/>
      <c r="D22" s="183"/>
      <c r="E22" s="183"/>
      <c r="F22" s="183"/>
      <c r="G22" s="183"/>
      <c r="H22" s="190"/>
    </row>
    <row r="23" spans="1:8" ht="56.25" customHeight="1" x14ac:dyDescent="0.25">
      <c r="A23" s="188" t="s">
        <v>50</v>
      </c>
      <c r="B23" s="346" t="str">
        <f>ORÇ!E21</f>
        <v>ASSENTAMENTO DE GUIA (MEIO-FIO) EM TRECHO RETO, CONFECCIONADA EM CONCRETO PRÉ-FABRICADO, DIMENSÕES 100X15X13X20 CM (COMPRIMENTO X BASE INFERIOR X BASE SUPERIOR X ALTURA), PARA URBANIZAÇÃO INTERNA DE EMPREENDIMENTOS. AF_06/2016_P</v>
      </c>
      <c r="C23" s="344"/>
      <c r="D23" s="344"/>
      <c r="E23" s="349" t="s">
        <v>6588</v>
      </c>
      <c r="F23" s="349"/>
      <c r="G23" s="349"/>
      <c r="H23" s="192">
        <f>(188.55*2)+(17*2)-0.1</f>
        <v>411</v>
      </c>
    </row>
    <row r="24" spans="1:8" ht="15" hidden="1" customHeight="1" x14ac:dyDescent="0.25">
      <c r="A24" s="188"/>
      <c r="B24" s="344"/>
      <c r="C24" s="344"/>
      <c r="D24" s="344"/>
      <c r="E24" s="349"/>
      <c r="F24" s="349"/>
      <c r="G24" s="349"/>
      <c r="H24" s="190"/>
    </row>
    <row r="25" spans="1:8" x14ac:dyDescent="0.25">
      <c r="A25" s="187"/>
    </row>
    <row r="26" spans="1:8" x14ac:dyDescent="0.25">
      <c r="A26" s="188" t="s">
        <v>6584</v>
      </c>
      <c r="B26" s="346" t="str">
        <f>ORÇ!E22</f>
        <v>Base ou sub-base de macadame seco com brita comercial</v>
      </c>
      <c r="C26" s="344"/>
      <c r="D26" s="344"/>
      <c r="E26" s="342" t="s">
        <v>6589</v>
      </c>
      <c r="F26" s="342"/>
      <c r="G26" s="342"/>
      <c r="H26" s="192">
        <f>2586.4*0.2</f>
        <v>517.28000000000009</v>
      </c>
    </row>
    <row r="27" spans="1:8" x14ac:dyDescent="0.25">
      <c r="A27" s="188"/>
      <c r="B27" s="344"/>
      <c r="C27" s="344"/>
      <c r="D27" s="344"/>
      <c r="H27" s="190"/>
    </row>
    <row r="28" spans="1:8" x14ac:dyDescent="0.25">
      <c r="A28" s="188"/>
      <c r="B28" s="189"/>
      <c r="C28" s="189"/>
      <c r="D28" s="189"/>
      <c r="H28" s="190"/>
    </row>
    <row r="29" spans="1:8" x14ac:dyDescent="0.25">
      <c r="A29" s="188" t="s">
        <v>136</v>
      </c>
      <c r="B29" s="346" t="str">
        <f>ORÇ!E23</f>
        <v>ESCAVAÇÃO, CARGA E TRANSPORTE DE MATERIAL DE 1º CATEGORIA - DMT DE 1.000 A 1.200 - LEITO NATURAL</v>
      </c>
      <c r="C29" s="344"/>
      <c r="D29" s="344"/>
      <c r="E29" s="342" t="s">
        <v>6590</v>
      </c>
      <c r="F29" s="342"/>
      <c r="G29" s="342"/>
      <c r="H29" s="192">
        <f>517.28+(517.28*0.3)</f>
        <v>672.46399999999994</v>
      </c>
    </row>
    <row r="30" spans="1:8" x14ac:dyDescent="0.25">
      <c r="A30" s="188"/>
      <c r="B30" s="344"/>
      <c r="C30" s="344"/>
      <c r="D30" s="344"/>
      <c r="H30" s="190"/>
    </row>
    <row r="31" spans="1:8" x14ac:dyDescent="0.25">
      <c r="A31" s="188"/>
      <c r="B31" s="189"/>
      <c r="C31" s="189"/>
      <c r="D31" s="189"/>
      <c r="H31" s="190"/>
    </row>
    <row r="32" spans="1:8" x14ac:dyDescent="0.25">
      <c r="A32" s="188" t="str">
        <f>[8]Orçamento!B22</f>
        <v>2.4</v>
      </c>
      <c r="B32" s="346" t="str">
        <f>ORÇ!E24</f>
        <v>TRANSPORTE DO MACADAME_DMT ATÉ 30 KM</v>
      </c>
      <c r="C32" s="344"/>
      <c r="D32" s="344"/>
      <c r="E32" s="342" t="s">
        <v>6591</v>
      </c>
      <c r="F32" s="342"/>
      <c r="G32" s="342"/>
      <c r="H32" s="198">
        <f>672.46*20+0.08</f>
        <v>13449.28</v>
      </c>
    </row>
    <row r="33" spans="1:8" x14ac:dyDescent="0.25">
      <c r="A33" s="188"/>
      <c r="B33" s="344"/>
      <c r="C33" s="344"/>
      <c r="D33" s="344"/>
      <c r="H33" s="190"/>
    </row>
    <row r="34" spans="1:8" x14ac:dyDescent="0.25">
      <c r="A34" s="187"/>
      <c r="B34" s="193"/>
      <c r="D34" s="194"/>
    </row>
    <row r="35" spans="1:8" x14ac:dyDescent="0.25">
      <c r="A35" s="188" t="str">
        <f>[8]Orçamento!B23</f>
        <v>2.5</v>
      </c>
      <c r="B35" s="346" t="str">
        <f>ORÇ!E25</f>
        <v xml:space="preserve">Base ou sub-base de brita graduada com brita comercial </v>
      </c>
      <c r="C35" s="344"/>
      <c r="D35" s="344"/>
      <c r="E35" s="342" t="s">
        <v>6592</v>
      </c>
      <c r="F35" s="342"/>
      <c r="G35" s="342"/>
      <c r="H35" s="192">
        <f>2586.4*0.15</f>
        <v>387.96</v>
      </c>
    </row>
    <row r="36" spans="1:8" x14ac:dyDescent="0.25">
      <c r="A36" s="188"/>
      <c r="B36" s="344"/>
      <c r="C36" s="344"/>
      <c r="D36" s="344"/>
      <c r="H36" s="190"/>
    </row>
    <row r="37" spans="1:8" x14ac:dyDescent="0.25">
      <c r="A37" s="188"/>
      <c r="B37" s="199"/>
      <c r="C37" s="199"/>
      <c r="D37" s="199"/>
      <c r="H37" s="190"/>
    </row>
    <row r="38" spans="1:8" x14ac:dyDescent="0.25">
      <c r="A38" s="200" t="s">
        <v>6533</v>
      </c>
      <c r="B38" s="346" t="str">
        <f>ORÇ!E26</f>
        <v>CARGA, MANOBRA E DESCARGA DE BASE DE BRITA GRADUADA - COM EMPOLAMENTO DE 30%</v>
      </c>
      <c r="C38" s="344"/>
      <c r="D38" s="344"/>
      <c r="E38" s="342" t="s">
        <v>6593</v>
      </c>
      <c r="F38" s="342"/>
      <c r="G38" s="342"/>
      <c r="H38" s="192">
        <f>387.96+(387.96*0.3)</f>
        <v>504.34799999999996</v>
      </c>
    </row>
    <row r="39" spans="1:8" x14ac:dyDescent="0.25">
      <c r="A39" s="188"/>
      <c r="B39" s="344"/>
      <c r="C39" s="344"/>
      <c r="D39" s="344"/>
      <c r="H39" s="190"/>
    </row>
    <row r="40" spans="1:8" x14ac:dyDescent="0.25">
      <c r="A40" s="188"/>
      <c r="B40" s="199"/>
      <c r="C40" s="199"/>
      <c r="D40" s="199"/>
      <c r="H40" s="190"/>
    </row>
    <row r="41" spans="1:8" x14ac:dyDescent="0.25">
      <c r="A41" s="188" t="s">
        <v>6534</v>
      </c>
      <c r="B41" s="346" t="str">
        <f>ORÇ!E34</f>
        <v>CARGA, MANOBRA E DESCARGA DO CBUQ - COM EMPOLAMENTO DE 30%</v>
      </c>
      <c r="C41" s="344"/>
      <c r="D41" s="344"/>
      <c r="E41" s="342" t="s">
        <v>6594</v>
      </c>
      <c r="F41" s="342"/>
      <c r="G41" s="342"/>
      <c r="H41" s="192">
        <f>504.35*20-0.04</f>
        <v>10086.959999999999</v>
      </c>
    </row>
    <row r="42" spans="1:8" x14ac:dyDescent="0.25">
      <c r="A42" s="188"/>
      <c r="B42" s="344"/>
      <c r="C42" s="344"/>
      <c r="D42" s="344"/>
      <c r="H42" s="190"/>
    </row>
    <row r="43" spans="1:8" x14ac:dyDescent="0.25">
      <c r="A43" s="188"/>
      <c r="B43" s="199"/>
      <c r="C43" s="199"/>
      <c r="D43" s="199"/>
      <c r="H43" s="190"/>
    </row>
    <row r="44" spans="1:8" x14ac:dyDescent="0.25">
      <c r="A44" s="188" t="s">
        <v>6535</v>
      </c>
      <c r="B44" s="346" t="str">
        <f>ORÇ!E28</f>
        <v>Imprimação com emulsão asfáltica</v>
      </c>
      <c r="C44" s="344"/>
      <c r="D44" s="344"/>
      <c r="E44" s="342" t="s">
        <v>6595</v>
      </c>
      <c r="F44" s="342"/>
      <c r="G44" s="342"/>
      <c r="H44" s="192">
        <f>ORÇ!K8</f>
        <v>2586.3999318000001</v>
      </c>
    </row>
    <row r="45" spans="1:8" x14ac:dyDescent="0.25">
      <c r="A45" s="188"/>
      <c r="B45" s="344"/>
      <c r="C45" s="344"/>
      <c r="D45" s="344"/>
      <c r="H45" s="190"/>
    </row>
    <row r="46" spans="1:8" x14ac:dyDescent="0.25">
      <c r="A46" s="188"/>
      <c r="B46" s="199"/>
      <c r="C46" s="199"/>
      <c r="D46" s="199"/>
      <c r="H46" s="190"/>
    </row>
    <row r="47" spans="1:8" x14ac:dyDescent="0.25">
      <c r="A47" s="188" t="s">
        <v>6536</v>
      </c>
      <c r="B47" s="346" t="str">
        <f>ORÇ!E29</f>
        <v>Pintura de Ligação</v>
      </c>
      <c r="C47" s="344"/>
      <c r="D47" s="344"/>
      <c r="E47" s="342" t="s">
        <v>6596</v>
      </c>
      <c r="F47" s="342"/>
      <c r="G47" s="342"/>
      <c r="H47" s="192">
        <f>H44</f>
        <v>2586.3999318000001</v>
      </c>
    </row>
    <row r="48" spans="1:8" x14ac:dyDescent="0.25">
      <c r="A48" s="188"/>
      <c r="B48" s="344"/>
      <c r="C48" s="344"/>
      <c r="D48" s="344"/>
      <c r="H48" s="190"/>
    </row>
    <row r="49" spans="1:8" x14ac:dyDescent="0.25">
      <c r="A49" s="188"/>
      <c r="B49" s="199"/>
      <c r="C49" s="199"/>
      <c r="D49" s="199"/>
      <c r="H49" s="190"/>
    </row>
    <row r="50" spans="1:8" x14ac:dyDescent="0.25">
      <c r="A50" s="188" t="s">
        <v>6537</v>
      </c>
      <c r="B50" s="346" t="str">
        <f>ORÇ!E30</f>
        <v>EXECUÇÃO DE PAVIMENTO COM APLICAÇÃO DE CONCRETO ASFÁLTICO, CAMADA DE ROLAMENTO - EXCLUSIVE CARGA E TRANSPORTE</v>
      </c>
      <c r="C50" s="344"/>
      <c r="D50" s="344"/>
      <c r="E50" s="342" t="s">
        <v>6597</v>
      </c>
      <c r="F50" s="342"/>
      <c r="G50" s="342"/>
      <c r="H50" s="192">
        <f>H47*0.05</f>
        <v>129.31999659000002</v>
      </c>
    </row>
    <row r="51" spans="1:8" x14ac:dyDescent="0.25">
      <c r="A51" s="188"/>
      <c r="B51" s="344"/>
      <c r="C51" s="344"/>
      <c r="D51" s="344"/>
      <c r="H51" s="190"/>
    </row>
    <row r="52" spans="1:8" x14ac:dyDescent="0.25">
      <c r="A52" s="188"/>
      <c r="B52" s="199"/>
      <c r="C52" s="199"/>
      <c r="D52" s="199"/>
      <c r="H52" s="190"/>
    </row>
    <row r="53" spans="1:8" x14ac:dyDescent="0.25">
      <c r="A53" s="188" t="s">
        <v>6538</v>
      </c>
      <c r="B53" s="346" t="str">
        <f>ORÇ!E34</f>
        <v>CARGA, MANOBRA E DESCARGA DO CBUQ - COM EMPOLAMENTO DE 30%</v>
      </c>
      <c r="C53" s="344"/>
      <c r="D53" s="344"/>
      <c r="E53" s="342" t="s">
        <v>6598</v>
      </c>
      <c r="F53" s="342"/>
      <c r="G53" s="342"/>
      <c r="H53" s="192">
        <f>129.39+(129.39*0.3)-0.09</f>
        <v>168.11699999999999</v>
      </c>
    </row>
    <row r="54" spans="1:8" x14ac:dyDescent="0.25">
      <c r="A54" s="188"/>
      <c r="B54" s="344"/>
      <c r="C54" s="344"/>
      <c r="D54" s="344"/>
      <c r="H54" s="190"/>
    </row>
    <row r="55" spans="1:8" x14ac:dyDescent="0.25">
      <c r="A55" s="188"/>
      <c r="B55" s="199"/>
      <c r="C55" s="199"/>
      <c r="D55" s="199"/>
      <c r="H55" s="190"/>
    </row>
    <row r="56" spans="1:8" x14ac:dyDescent="0.25">
      <c r="A56" s="188" t="s">
        <v>6539</v>
      </c>
      <c r="B56" s="346" t="str">
        <f>ORÇ!E35</f>
        <v>TRANSPORTE DO CBUQ DMT ATÉ 30 KM</v>
      </c>
      <c r="C56" s="344"/>
      <c r="D56" s="344"/>
      <c r="E56" s="342" t="s">
        <v>6599</v>
      </c>
      <c r="F56" s="342"/>
      <c r="G56" s="342"/>
      <c r="H56" s="192">
        <f>168.12*20-0.08</f>
        <v>3362.32</v>
      </c>
    </row>
    <row r="57" spans="1:8" x14ac:dyDescent="0.25">
      <c r="A57" s="188"/>
      <c r="B57" s="344"/>
      <c r="C57" s="344"/>
      <c r="D57" s="344"/>
      <c r="H57" s="190"/>
    </row>
    <row r="58" spans="1:8" x14ac:dyDescent="0.25">
      <c r="A58" s="340" t="str">
        <f>ORÇ!C37</f>
        <v>PASSEIO</v>
      </c>
      <c r="B58" s="340"/>
      <c r="C58" s="340"/>
      <c r="D58" s="340"/>
      <c r="E58" s="340"/>
      <c r="F58" s="340"/>
      <c r="G58" s="340"/>
      <c r="H58" s="340"/>
    </row>
    <row r="59" spans="1:8" x14ac:dyDescent="0.25">
      <c r="A59" s="340"/>
      <c r="B59" s="340"/>
      <c r="C59" s="340"/>
      <c r="D59" s="340"/>
      <c r="E59" s="340"/>
      <c r="F59" s="340"/>
      <c r="G59" s="340"/>
      <c r="H59" s="340"/>
    </row>
    <row r="60" spans="1:8" x14ac:dyDescent="0.25">
      <c r="A60" s="188" t="s">
        <v>104</v>
      </c>
      <c r="B60" s="346" t="str">
        <f>ORÇ!E38</f>
        <v>REVOLVIMENTO E LIMPEZA MANUAL DE SOLO. AF_05/2018</v>
      </c>
      <c r="C60" s="344"/>
      <c r="D60" s="344"/>
      <c r="E60" s="342" t="s">
        <v>6600</v>
      </c>
      <c r="F60" s="342"/>
      <c r="G60" s="342"/>
      <c r="H60" s="192">
        <f>ORÇ!I38</f>
        <v>749.39</v>
      </c>
    </row>
    <row r="61" spans="1:8" x14ac:dyDescent="0.25">
      <c r="A61" s="188"/>
      <c r="B61" s="344"/>
      <c r="C61" s="344"/>
      <c r="D61" s="344"/>
      <c r="H61" s="190"/>
    </row>
    <row r="62" spans="1:8" x14ac:dyDescent="0.25">
      <c r="A62" s="188"/>
      <c r="B62" s="199"/>
      <c r="C62" s="199"/>
      <c r="D62" s="199"/>
      <c r="H62" s="190"/>
    </row>
    <row r="63" spans="1:8" x14ac:dyDescent="0.25">
      <c r="A63" s="188" t="s">
        <v>105</v>
      </c>
      <c r="B63" s="346" t="str">
        <f>ORÇ!E39</f>
        <v>EXECUÇÃO DE PASSEIO EM PISO INTERTRAVADO, COM BLOCO RETANGULAR COR NATURAL DE 20 X 10 CM, ESPESSURA 6 CM</v>
      </c>
      <c r="C63" s="344"/>
      <c r="D63" s="344"/>
      <c r="E63" s="342" t="s">
        <v>6601</v>
      </c>
      <c r="F63" s="342"/>
      <c r="G63" s="342"/>
      <c r="H63" s="192">
        <f>H60</f>
        <v>749.39</v>
      </c>
    </row>
    <row r="64" spans="1:8" x14ac:dyDescent="0.25">
      <c r="A64" s="188"/>
      <c r="B64" s="344"/>
      <c r="C64" s="344"/>
      <c r="D64" s="344"/>
      <c r="H64" s="190"/>
    </row>
    <row r="65" spans="1:16384" customFormat="1" x14ac:dyDescent="0.25">
      <c r="A65" s="340" t="str">
        <f>ORÇ!C41</f>
        <v>SINALIZAÇÃO VIÁRIA HORIZONTAL E VERTICAL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>
        <f>[8]Orçamento!Q57</f>
        <v>0</v>
      </c>
      <c r="R65" s="340"/>
      <c r="S65" s="340"/>
      <c r="T65" s="340"/>
      <c r="U65" s="340"/>
      <c r="V65" s="340"/>
      <c r="W65" s="340"/>
      <c r="X65" s="340"/>
      <c r="Y65" s="340">
        <f>[8]Orçamento!Y57</f>
        <v>0</v>
      </c>
      <c r="Z65" s="340"/>
      <c r="AA65" s="340"/>
      <c r="AB65" s="340"/>
      <c r="AC65" s="340"/>
      <c r="AD65" s="340"/>
      <c r="AE65" s="340"/>
      <c r="AF65" s="340"/>
      <c r="AG65" s="340">
        <f>[8]Orçamento!AG57</f>
        <v>0</v>
      </c>
      <c r="AH65" s="340"/>
      <c r="AI65" s="340"/>
      <c r="AJ65" s="340"/>
      <c r="AK65" s="340"/>
      <c r="AL65" s="340"/>
      <c r="AM65" s="340"/>
      <c r="AN65" s="340"/>
      <c r="AO65" s="340">
        <f>[8]Orçamento!AO57</f>
        <v>0</v>
      </c>
      <c r="AP65" s="340"/>
      <c r="AQ65" s="340"/>
      <c r="AR65" s="340"/>
      <c r="AS65" s="340"/>
      <c r="AT65" s="340"/>
      <c r="AU65" s="340"/>
      <c r="AV65" s="340"/>
      <c r="AW65" s="340">
        <f>[8]Orçamento!AW57</f>
        <v>0</v>
      </c>
      <c r="AX65" s="340"/>
      <c r="AY65" s="340"/>
      <c r="AZ65" s="340"/>
      <c r="BA65" s="340"/>
      <c r="BB65" s="340"/>
      <c r="BC65" s="340"/>
      <c r="BD65" s="340"/>
      <c r="BE65" s="340">
        <f>[8]Orçamento!BE57</f>
        <v>0</v>
      </c>
      <c r="BF65" s="340"/>
      <c r="BG65" s="340"/>
      <c r="BH65" s="340"/>
      <c r="BI65" s="340"/>
      <c r="BJ65" s="340"/>
      <c r="BK65" s="340"/>
      <c r="BL65" s="340"/>
      <c r="BM65" s="340">
        <f>[8]Orçamento!BM57</f>
        <v>0</v>
      </c>
      <c r="BN65" s="340"/>
      <c r="BO65" s="340"/>
      <c r="BP65" s="340"/>
      <c r="BQ65" s="340"/>
      <c r="BR65" s="340"/>
      <c r="BS65" s="340"/>
      <c r="BT65" s="340"/>
      <c r="BU65" s="340">
        <f>[8]Orçamento!BU57</f>
        <v>0</v>
      </c>
      <c r="BV65" s="340"/>
      <c r="BW65" s="340"/>
      <c r="BX65" s="340"/>
      <c r="BY65" s="340"/>
      <c r="BZ65" s="340"/>
      <c r="CA65" s="340"/>
      <c r="CB65" s="340"/>
      <c r="CC65" s="340">
        <f>[8]Orçamento!CC57</f>
        <v>0</v>
      </c>
      <c r="CD65" s="340"/>
      <c r="CE65" s="340"/>
      <c r="CF65" s="340"/>
      <c r="CG65" s="340"/>
      <c r="CH65" s="340"/>
      <c r="CI65" s="340"/>
      <c r="CJ65" s="340"/>
      <c r="CK65" s="340">
        <f>[8]Orçamento!CK57</f>
        <v>0</v>
      </c>
      <c r="CL65" s="340"/>
      <c r="CM65" s="340"/>
      <c r="CN65" s="340"/>
      <c r="CO65" s="340"/>
      <c r="CP65" s="340"/>
      <c r="CQ65" s="340"/>
      <c r="CR65" s="340"/>
      <c r="CS65" s="340">
        <f>[8]Orçamento!CS57</f>
        <v>0</v>
      </c>
      <c r="CT65" s="340"/>
      <c r="CU65" s="340"/>
      <c r="CV65" s="340"/>
      <c r="CW65" s="340"/>
      <c r="CX65" s="340"/>
      <c r="CY65" s="340"/>
      <c r="CZ65" s="340"/>
      <c r="DA65" s="340">
        <f>[8]Orçamento!DA57</f>
        <v>0</v>
      </c>
      <c r="DB65" s="340"/>
      <c r="DC65" s="340"/>
      <c r="DD65" s="340"/>
      <c r="DE65" s="340"/>
      <c r="DF65" s="340"/>
      <c r="DG65" s="340"/>
      <c r="DH65" s="340"/>
      <c r="DI65" s="340">
        <f>[8]Orçamento!DI57</f>
        <v>0</v>
      </c>
      <c r="DJ65" s="340"/>
      <c r="DK65" s="340"/>
      <c r="DL65" s="340"/>
      <c r="DM65" s="340"/>
      <c r="DN65" s="340"/>
      <c r="DO65" s="340"/>
      <c r="DP65" s="340"/>
      <c r="DQ65" s="340">
        <f>[8]Orçamento!DQ57</f>
        <v>0</v>
      </c>
      <c r="DR65" s="340"/>
      <c r="DS65" s="340"/>
      <c r="DT65" s="340"/>
      <c r="DU65" s="340"/>
      <c r="DV65" s="340"/>
      <c r="DW65" s="340"/>
      <c r="DX65" s="340"/>
      <c r="DY65" s="340">
        <f>[8]Orçamento!DY57</f>
        <v>0</v>
      </c>
      <c r="DZ65" s="340"/>
      <c r="EA65" s="340"/>
      <c r="EB65" s="340"/>
      <c r="EC65" s="340"/>
      <c r="ED65" s="340"/>
      <c r="EE65" s="340"/>
      <c r="EF65" s="340"/>
      <c r="EG65" s="340">
        <f>[8]Orçamento!EG57</f>
        <v>0</v>
      </c>
      <c r="EH65" s="340"/>
      <c r="EI65" s="340"/>
      <c r="EJ65" s="340"/>
      <c r="EK65" s="340"/>
      <c r="EL65" s="340"/>
      <c r="EM65" s="340"/>
      <c r="EN65" s="340"/>
      <c r="EO65" s="340">
        <f>[8]Orçamento!EO57</f>
        <v>0</v>
      </c>
      <c r="EP65" s="340"/>
      <c r="EQ65" s="340"/>
      <c r="ER65" s="340"/>
      <c r="ES65" s="340"/>
      <c r="ET65" s="340"/>
      <c r="EU65" s="340"/>
      <c r="EV65" s="340"/>
      <c r="EW65" s="340">
        <f>[8]Orçamento!EW57</f>
        <v>0</v>
      </c>
      <c r="EX65" s="340"/>
      <c r="EY65" s="340"/>
      <c r="EZ65" s="340"/>
      <c r="FA65" s="340"/>
      <c r="FB65" s="340"/>
      <c r="FC65" s="340"/>
      <c r="FD65" s="340"/>
      <c r="FE65" s="340">
        <f>[8]Orçamento!FE57</f>
        <v>0</v>
      </c>
      <c r="FF65" s="340"/>
      <c r="FG65" s="340"/>
      <c r="FH65" s="340"/>
      <c r="FI65" s="340"/>
      <c r="FJ65" s="340"/>
      <c r="FK65" s="340"/>
      <c r="FL65" s="340"/>
      <c r="FM65" s="340">
        <f>[8]Orçamento!FM57</f>
        <v>0</v>
      </c>
      <c r="FN65" s="340"/>
      <c r="FO65" s="340"/>
      <c r="FP65" s="340"/>
      <c r="FQ65" s="340"/>
      <c r="FR65" s="340"/>
      <c r="FS65" s="340"/>
      <c r="FT65" s="340"/>
      <c r="FU65" s="340">
        <f>[8]Orçamento!FU57</f>
        <v>0</v>
      </c>
      <c r="FV65" s="340"/>
      <c r="FW65" s="340"/>
      <c r="FX65" s="340"/>
      <c r="FY65" s="340"/>
      <c r="FZ65" s="340"/>
      <c r="GA65" s="340"/>
      <c r="GB65" s="340"/>
      <c r="GC65" s="340">
        <f>[8]Orçamento!GC57</f>
        <v>0</v>
      </c>
      <c r="GD65" s="340"/>
      <c r="GE65" s="340"/>
      <c r="GF65" s="340"/>
      <c r="GG65" s="340"/>
      <c r="GH65" s="340"/>
      <c r="GI65" s="340"/>
      <c r="GJ65" s="340"/>
      <c r="GK65" s="340">
        <f>[8]Orçamento!GK57</f>
        <v>0</v>
      </c>
      <c r="GL65" s="340"/>
      <c r="GM65" s="340"/>
      <c r="GN65" s="340"/>
      <c r="GO65" s="340"/>
      <c r="GP65" s="340"/>
      <c r="GQ65" s="340"/>
      <c r="GR65" s="340"/>
      <c r="GS65" s="340">
        <f>[8]Orçamento!GS57</f>
        <v>0</v>
      </c>
      <c r="GT65" s="340"/>
      <c r="GU65" s="340"/>
      <c r="GV65" s="340"/>
      <c r="GW65" s="340"/>
      <c r="GX65" s="340"/>
      <c r="GY65" s="340"/>
      <c r="GZ65" s="340"/>
      <c r="HA65" s="340">
        <f>[8]Orçamento!HA57</f>
        <v>0</v>
      </c>
      <c r="HB65" s="340"/>
      <c r="HC65" s="340"/>
      <c r="HD65" s="340"/>
      <c r="HE65" s="340"/>
      <c r="HF65" s="340"/>
      <c r="HG65" s="340"/>
      <c r="HH65" s="340"/>
      <c r="HI65" s="340">
        <f>[8]Orçamento!HI57</f>
        <v>0</v>
      </c>
      <c r="HJ65" s="340"/>
      <c r="HK65" s="340"/>
      <c r="HL65" s="340"/>
      <c r="HM65" s="340"/>
      <c r="HN65" s="340"/>
      <c r="HO65" s="340"/>
      <c r="HP65" s="340"/>
      <c r="HQ65" s="340">
        <f>[8]Orçamento!HQ57</f>
        <v>0</v>
      </c>
      <c r="HR65" s="340"/>
      <c r="HS65" s="340"/>
      <c r="HT65" s="340"/>
      <c r="HU65" s="340"/>
      <c r="HV65" s="340"/>
      <c r="HW65" s="340"/>
      <c r="HX65" s="340"/>
      <c r="HY65" s="340">
        <f>[8]Orçamento!HY57</f>
        <v>0</v>
      </c>
      <c r="HZ65" s="340"/>
      <c r="IA65" s="340"/>
      <c r="IB65" s="340"/>
      <c r="IC65" s="340"/>
      <c r="ID65" s="340"/>
      <c r="IE65" s="340"/>
      <c r="IF65" s="340"/>
      <c r="IG65" s="340">
        <f>[8]Orçamento!IG57</f>
        <v>0</v>
      </c>
      <c r="IH65" s="340"/>
      <c r="II65" s="340"/>
      <c r="IJ65" s="340"/>
      <c r="IK65" s="340"/>
      <c r="IL65" s="340"/>
      <c r="IM65" s="340"/>
      <c r="IN65" s="340"/>
      <c r="IO65" s="340">
        <f>[8]Orçamento!IO57</f>
        <v>0</v>
      </c>
      <c r="IP65" s="340"/>
      <c r="IQ65" s="340"/>
      <c r="IR65" s="340"/>
      <c r="IS65" s="340"/>
      <c r="IT65" s="340"/>
      <c r="IU65" s="340"/>
      <c r="IV65" s="340"/>
      <c r="IW65" s="340">
        <f>[8]Orçamento!IW57</f>
        <v>0</v>
      </c>
      <c r="IX65" s="340"/>
      <c r="IY65" s="340"/>
      <c r="IZ65" s="340"/>
      <c r="JA65" s="340"/>
      <c r="JB65" s="340"/>
      <c r="JC65" s="340"/>
      <c r="JD65" s="340"/>
      <c r="JE65" s="340">
        <f>[8]Orçamento!JE57</f>
        <v>0</v>
      </c>
      <c r="JF65" s="340"/>
      <c r="JG65" s="340"/>
      <c r="JH65" s="340"/>
      <c r="JI65" s="340"/>
      <c r="JJ65" s="340"/>
      <c r="JK65" s="340"/>
      <c r="JL65" s="340"/>
      <c r="JM65" s="340">
        <f>[8]Orçamento!JM57</f>
        <v>0</v>
      </c>
      <c r="JN65" s="340"/>
      <c r="JO65" s="340"/>
      <c r="JP65" s="340"/>
      <c r="JQ65" s="340"/>
      <c r="JR65" s="340"/>
      <c r="JS65" s="340"/>
      <c r="JT65" s="340"/>
      <c r="JU65" s="340">
        <f>[8]Orçamento!JU57</f>
        <v>0</v>
      </c>
      <c r="JV65" s="340"/>
      <c r="JW65" s="340"/>
      <c r="JX65" s="340"/>
      <c r="JY65" s="340"/>
      <c r="JZ65" s="340"/>
      <c r="KA65" s="340"/>
      <c r="KB65" s="340"/>
      <c r="KC65" s="340">
        <f>[8]Orçamento!KC57</f>
        <v>0</v>
      </c>
      <c r="KD65" s="340"/>
      <c r="KE65" s="340"/>
      <c r="KF65" s="340"/>
      <c r="KG65" s="340"/>
      <c r="KH65" s="340"/>
      <c r="KI65" s="340"/>
      <c r="KJ65" s="340"/>
      <c r="KK65" s="340">
        <f>[8]Orçamento!KK57</f>
        <v>0</v>
      </c>
      <c r="KL65" s="340"/>
      <c r="KM65" s="340"/>
      <c r="KN65" s="340"/>
      <c r="KO65" s="340"/>
      <c r="KP65" s="340"/>
      <c r="KQ65" s="340"/>
      <c r="KR65" s="340"/>
      <c r="KS65" s="340">
        <f>[8]Orçamento!KS57</f>
        <v>0</v>
      </c>
      <c r="KT65" s="340"/>
      <c r="KU65" s="340"/>
      <c r="KV65" s="340"/>
      <c r="KW65" s="340"/>
      <c r="KX65" s="340"/>
      <c r="KY65" s="340"/>
      <c r="KZ65" s="340"/>
      <c r="LA65" s="340">
        <f>[8]Orçamento!LA57</f>
        <v>0</v>
      </c>
      <c r="LB65" s="340"/>
      <c r="LC65" s="340"/>
      <c r="LD65" s="340"/>
      <c r="LE65" s="340"/>
      <c r="LF65" s="340"/>
      <c r="LG65" s="340"/>
      <c r="LH65" s="340"/>
      <c r="LI65" s="340">
        <f>[8]Orçamento!LI57</f>
        <v>0</v>
      </c>
      <c r="LJ65" s="340"/>
      <c r="LK65" s="340"/>
      <c r="LL65" s="340"/>
      <c r="LM65" s="340"/>
      <c r="LN65" s="340"/>
      <c r="LO65" s="340"/>
      <c r="LP65" s="340"/>
      <c r="LQ65" s="340">
        <f>[8]Orçamento!LQ57</f>
        <v>0</v>
      </c>
      <c r="LR65" s="340"/>
      <c r="LS65" s="340"/>
      <c r="LT65" s="340"/>
      <c r="LU65" s="340"/>
      <c r="LV65" s="340"/>
      <c r="LW65" s="340"/>
      <c r="LX65" s="340"/>
      <c r="LY65" s="340">
        <f>[8]Orçamento!LY57</f>
        <v>0</v>
      </c>
      <c r="LZ65" s="340"/>
      <c r="MA65" s="340"/>
      <c r="MB65" s="340"/>
      <c r="MC65" s="340"/>
      <c r="MD65" s="340"/>
      <c r="ME65" s="340"/>
      <c r="MF65" s="340"/>
      <c r="MG65" s="340">
        <f>[8]Orçamento!MG57</f>
        <v>0</v>
      </c>
      <c r="MH65" s="340"/>
      <c r="MI65" s="340"/>
      <c r="MJ65" s="340"/>
      <c r="MK65" s="340"/>
      <c r="ML65" s="340"/>
      <c r="MM65" s="340"/>
      <c r="MN65" s="340"/>
      <c r="MO65" s="340">
        <f>[8]Orçamento!MO57</f>
        <v>0</v>
      </c>
      <c r="MP65" s="340"/>
      <c r="MQ65" s="340"/>
      <c r="MR65" s="340"/>
      <c r="MS65" s="340"/>
      <c r="MT65" s="340"/>
      <c r="MU65" s="340"/>
      <c r="MV65" s="340"/>
      <c r="MW65" s="340">
        <f>[8]Orçamento!MW57</f>
        <v>0</v>
      </c>
      <c r="MX65" s="340"/>
      <c r="MY65" s="340"/>
      <c r="MZ65" s="340"/>
      <c r="NA65" s="340"/>
      <c r="NB65" s="340"/>
      <c r="NC65" s="340"/>
      <c r="ND65" s="340"/>
      <c r="NE65" s="340">
        <f>[8]Orçamento!NE57</f>
        <v>0</v>
      </c>
      <c r="NF65" s="340"/>
      <c r="NG65" s="340"/>
      <c r="NH65" s="340"/>
      <c r="NI65" s="340"/>
      <c r="NJ65" s="340"/>
      <c r="NK65" s="340"/>
      <c r="NL65" s="340"/>
      <c r="NM65" s="340">
        <f>[8]Orçamento!NM57</f>
        <v>0</v>
      </c>
      <c r="NN65" s="340"/>
      <c r="NO65" s="340"/>
      <c r="NP65" s="340"/>
      <c r="NQ65" s="340"/>
      <c r="NR65" s="340"/>
      <c r="NS65" s="340"/>
      <c r="NT65" s="340"/>
      <c r="NU65" s="340">
        <f>[8]Orçamento!NU57</f>
        <v>0</v>
      </c>
      <c r="NV65" s="340"/>
      <c r="NW65" s="340"/>
      <c r="NX65" s="340"/>
      <c r="NY65" s="340"/>
      <c r="NZ65" s="340"/>
      <c r="OA65" s="340"/>
      <c r="OB65" s="340"/>
      <c r="OC65" s="340">
        <f>[8]Orçamento!OC57</f>
        <v>0</v>
      </c>
      <c r="OD65" s="340"/>
      <c r="OE65" s="340"/>
      <c r="OF65" s="340"/>
      <c r="OG65" s="340"/>
      <c r="OH65" s="340"/>
      <c r="OI65" s="340"/>
      <c r="OJ65" s="340"/>
      <c r="OK65" s="340">
        <f>[8]Orçamento!OK57</f>
        <v>0</v>
      </c>
      <c r="OL65" s="340"/>
      <c r="OM65" s="340"/>
      <c r="ON65" s="340"/>
      <c r="OO65" s="340"/>
      <c r="OP65" s="340"/>
      <c r="OQ65" s="340"/>
      <c r="OR65" s="340"/>
      <c r="OS65" s="340">
        <f>[8]Orçamento!OS57</f>
        <v>0</v>
      </c>
      <c r="OT65" s="340"/>
      <c r="OU65" s="340"/>
      <c r="OV65" s="340"/>
      <c r="OW65" s="340"/>
      <c r="OX65" s="340"/>
      <c r="OY65" s="340"/>
      <c r="OZ65" s="340"/>
      <c r="PA65" s="340">
        <f>[8]Orçamento!PA57</f>
        <v>0</v>
      </c>
      <c r="PB65" s="340"/>
      <c r="PC65" s="340"/>
      <c r="PD65" s="340"/>
      <c r="PE65" s="340"/>
      <c r="PF65" s="340"/>
      <c r="PG65" s="340"/>
      <c r="PH65" s="340"/>
      <c r="PI65" s="340">
        <f>[8]Orçamento!PI57</f>
        <v>0</v>
      </c>
      <c r="PJ65" s="340"/>
      <c r="PK65" s="340"/>
      <c r="PL65" s="340"/>
      <c r="PM65" s="340"/>
      <c r="PN65" s="340"/>
      <c r="PO65" s="340"/>
      <c r="PP65" s="340"/>
      <c r="PQ65" s="340">
        <f>[8]Orçamento!PQ57</f>
        <v>0</v>
      </c>
      <c r="PR65" s="340"/>
      <c r="PS65" s="340"/>
      <c r="PT65" s="340"/>
      <c r="PU65" s="340"/>
      <c r="PV65" s="340"/>
      <c r="PW65" s="340"/>
      <c r="PX65" s="340"/>
      <c r="PY65" s="340">
        <f>[8]Orçamento!PY57</f>
        <v>0</v>
      </c>
      <c r="PZ65" s="340"/>
      <c r="QA65" s="340"/>
      <c r="QB65" s="340"/>
      <c r="QC65" s="340"/>
      <c r="QD65" s="340"/>
      <c r="QE65" s="340"/>
      <c r="QF65" s="340"/>
      <c r="QG65" s="340">
        <f>[8]Orçamento!QG57</f>
        <v>0</v>
      </c>
      <c r="QH65" s="340"/>
      <c r="QI65" s="340"/>
      <c r="QJ65" s="340"/>
      <c r="QK65" s="340"/>
      <c r="QL65" s="340"/>
      <c r="QM65" s="340"/>
      <c r="QN65" s="340"/>
      <c r="QO65" s="340">
        <f>[8]Orçamento!QO57</f>
        <v>0</v>
      </c>
      <c r="QP65" s="340"/>
      <c r="QQ65" s="340"/>
      <c r="QR65" s="340"/>
      <c r="QS65" s="340"/>
      <c r="QT65" s="340"/>
      <c r="QU65" s="340"/>
      <c r="QV65" s="340"/>
      <c r="QW65" s="340">
        <f>[8]Orçamento!QW57</f>
        <v>0</v>
      </c>
      <c r="QX65" s="340"/>
      <c r="QY65" s="340"/>
      <c r="QZ65" s="340"/>
      <c r="RA65" s="340"/>
      <c r="RB65" s="340"/>
      <c r="RC65" s="340"/>
      <c r="RD65" s="340"/>
      <c r="RE65" s="340">
        <f>[8]Orçamento!RE57</f>
        <v>0</v>
      </c>
      <c r="RF65" s="340"/>
      <c r="RG65" s="340"/>
      <c r="RH65" s="340"/>
      <c r="RI65" s="340"/>
      <c r="RJ65" s="340"/>
      <c r="RK65" s="340"/>
      <c r="RL65" s="340"/>
      <c r="RM65" s="340">
        <f>[8]Orçamento!RM57</f>
        <v>0</v>
      </c>
      <c r="RN65" s="340"/>
      <c r="RO65" s="340"/>
      <c r="RP65" s="340"/>
      <c r="RQ65" s="340"/>
      <c r="RR65" s="340"/>
      <c r="RS65" s="340"/>
      <c r="RT65" s="340"/>
      <c r="RU65" s="340">
        <f>[8]Orçamento!RU57</f>
        <v>0</v>
      </c>
      <c r="RV65" s="340"/>
      <c r="RW65" s="340"/>
      <c r="RX65" s="340"/>
      <c r="RY65" s="340"/>
      <c r="RZ65" s="340"/>
      <c r="SA65" s="340"/>
      <c r="SB65" s="340"/>
      <c r="SC65" s="340">
        <f>[8]Orçamento!SC57</f>
        <v>0</v>
      </c>
      <c r="SD65" s="340"/>
      <c r="SE65" s="340"/>
      <c r="SF65" s="340"/>
      <c r="SG65" s="340"/>
      <c r="SH65" s="340"/>
      <c r="SI65" s="340"/>
      <c r="SJ65" s="340"/>
      <c r="SK65" s="340">
        <f>[8]Orçamento!SK57</f>
        <v>0</v>
      </c>
      <c r="SL65" s="340"/>
      <c r="SM65" s="340"/>
      <c r="SN65" s="340"/>
      <c r="SO65" s="340"/>
      <c r="SP65" s="340"/>
      <c r="SQ65" s="340"/>
      <c r="SR65" s="340"/>
      <c r="SS65" s="340">
        <f>[8]Orçamento!SS57</f>
        <v>0</v>
      </c>
      <c r="ST65" s="340"/>
      <c r="SU65" s="340"/>
      <c r="SV65" s="340"/>
      <c r="SW65" s="340"/>
      <c r="SX65" s="340"/>
      <c r="SY65" s="340"/>
      <c r="SZ65" s="340"/>
      <c r="TA65" s="340">
        <f>[8]Orçamento!TA57</f>
        <v>0</v>
      </c>
      <c r="TB65" s="340"/>
      <c r="TC65" s="340"/>
      <c r="TD65" s="340"/>
      <c r="TE65" s="340"/>
      <c r="TF65" s="340"/>
      <c r="TG65" s="340"/>
      <c r="TH65" s="340"/>
      <c r="TI65" s="340">
        <f>[8]Orçamento!TI57</f>
        <v>0</v>
      </c>
      <c r="TJ65" s="340"/>
      <c r="TK65" s="340"/>
      <c r="TL65" s="340"/>
      <c r="TM65" s="340"/>
      <c r="TN65" s="340"/>
      <c r="TO65" s="340"/>
      <c r="TP65" s="340"/>
      <c r="TQ65" s="340">
        <f>[8]Orçamento!TQ57</f>
        <v>0</v>
      </c>
      <c r="TR65" s="340"/>
      <c r="TS65" s="340"/>
      <c r="TT65" s="340"/>
      <c r="TU65" s="340"/>
      <c r="TV65" s="340"/>
      <c r="TW65" s="340"/>
      <c r="TX65" s="340"/>
      <c r="TY65" s="340">
        <f>[8]Orçamento!TY57</f>
        <v>0</v>
      </c>
      <c r="TZ65" s="340"/>
      <c r="UA65" s="340"/>
      <c r="UB65" s="340"/>
      <c r="UC65" s="340"/>
      <c r="UD65" s="340"/>
      <c r="UE65" s="340"/>
      <c r="UF65" s="340"/>
      <c r="UG65" s="340">
        <f>[8]Orçamento!UG57</f>
        <v>0</v>
      </c>
      <c r="UH65" s="340"/>
      <c r="UI65" s="340"/>
      <c r="UJ65" s="340"/>
      <c r="UK65" s="340"/>
      <c r="UL65" s="340"/>
      <c r="UM65" s="340"/>
      <c r="UN65" s="340"/>
      <c r="UO65" s="340">
        <f>[8]Orçamento!UO57</f>
        <v>0</v>
      </c>
      <c r="UP65" s="340"/>
      <c r="UQ65" s="340"/>
      <c r="UR65" s="340"/>
      <c r="US65" s="340"/>
      <c r="UT65" s="340"/>
      <c r="UU65" s="340"/>
      <c r="UV65" s="340"/>
      <c r="UW65" s="340">
        <f>[8]Orçamento!UW57</f>
        <v>0</v>
      </c>
      <c r="UX65" s="340"/>
      <c r="UY65" s="340"/>
      <c r="UZ65" s="340"/>
      <c r="VA65" s="340"/>
      <c r="VB65" s="340"/>
      <c r="VC65" s="340"/>
      <c r="VD65" s="340"/>
      <c r="VE65" s="340">
        <f>[8]Orçamento!VE57</f>
        <v>0</v>
      </c>
      <c r="VF65" s="340"/>
      <c r="VG65" s="340"/>
      <c r="VH65" s="340"/>
      <c r="VI65" s="340"/>
      <c r="VJ65" s="340"/>
      <c r="VK65" s="340"/>
      <c r="VL65" s="340"/>
      <c r="VM65" s="340">
        <f>[8]Orçamento!VM57</f>
        <v>0</v>
      </c>
      <c r="VN65" s="340"/>
      <c r="VO65" s="340"/>
      <c r="VP65" s="340"/>
      <c r="VQ65" s="340"/>
      <c r="VR65" s="340"/>
      <c r="VS65" s="340"/>
      <c r="VT65" s="340"/>
      <c r="VU65" s="340">
        <f>[8]Orçamento!VU57</f>
        <v>0</v>
      </c>
      <c r="VV65" s="340"/>
      <c r="VW65" s="340"/>
      <c r="VX65" s="340"/>
      <c r="VY65" s="340"/>
      <c r="VZ65" s="340"/>
      <c r="WA65" s="340"/>
      <c r="WB65" s="340"/>
      <c r="WC65" s="340">
        <f>[8]Orçamento!WC57</f>
        <v>0</v>
      </c>
      <c r="WD65" s="340"/>
      <c r="WE65" s="340"/>
      <c r="WF65" s="340"/>
      <c r="WG65" s="340"/>
      <c r="WH65" s="340"/>
      <c r="WI65" s="340"/>
      <c r="WJ65" s="340"/>
      <c r="WK65" s="340">
        <f>[8]Orçamento!WK57</f>
        <v>0</v>
      </c>
      <c r="WL65" s="340"/>
      <c r="WM65" s="340"/>
      <c r="WN65" s="340"/>
      <c r="WO65" s="340"/>
      <c r="WP65" s="340"/>
      <c r="WQ65" s="340"/>
      <c r="WR65" s="340"/>
      <c r="WS65" s="340">
        <f>[8]Orçamento!WS57</f>
        <v>0</v>
      </c>
      <c r="WT65" s="340"/>
      <c r="WU65" s="340"/>
      <c r="WV65" s="340"/>
      <c r="WW65" s="340"/>
      <c r="WX65" s="340"/>
      <c r="WY65" s="340"/>
      <c r="WZ65" s="340"/>
      <c r="XA65" s="340">
        <f>[8]Orçamento!XA57</f>
        <v>0</v>
      </c>
      <c r="XB65" s="340"/>
      <c r="XC65" s="340"/>
      <c r="XD65" s="340"/>
      <c r="XE65" s="340"/>
      <c r="XF65" s="340"/>
      <c r="XG65" s="340"/>
      <c r="XH65" s="340"/>
      <c r="XI65" s="340">
        <f>[8]Orçamento!XI57</f>
        <v>0</v>
      </c>
      <c r="XJ65" s="340"/>
      <c r="XK65" s="340"/>
      <c r="XL65" s="340"/>
      <c r="XM65" s="340"/>
      <c r="XN65" s="340"/>
      <c r="XO65" s="340"/>
      <c r="XP65" s="340"/>
      <c r="XQ65" s="340">
        <f>[8]Orçamento!XQ57</f>
        <v>0</v>
      </c>
      <c r="XR65" s="340"/>
      <c r="XS65" s="340"/>
      <c r="XT65" s="340"/>
      <c r="XU65" s="340"/>
      <c r="XV65" s="340"/>
      <c r="XW65" s="340"/>
      <c r="XX65" s="340"/>
      <c r="XY65" s="340">
        <f>[8]Orçamento!XY57</f>
        <v>0</v>
      </c>
      <c r="XZ65" s="340"/>
      <c r="YA65" s="340"/>
      <c r="YB65" s="340"/>
      <c r="YC65" s="340"/>
      <c r="YD65" s="340"/>
      <c r="YE65" s="340"/>
      <c r="YF65" s="340"/>
      <c r="YG65" s="340">
        <f>[8]Orçamento!YG57</f>
        <v>0</v>
      </c>
      <c r="YH65" s="340"/>
      <c r="YI65" s="340"/>
      <c r="YJ65" s="340"/>
      <c r="YK65" s="340"/>
      <c r="YL65" s="340"/>
      <c r="YM65" s="340"/>
      <c r="YN65" s="340"/>
      <c r="YO65" s="340">
        <f>[8]Orçamento!YO57</f>
        <v>0</v>
      </c>
      <c r="YP65" s="340"/>
      <c r="YQ65" s="340"/>
      <c r="YR65" s="340"/>
      <c r="YS65" s="340"/>
      <c r="YT65" s="340"/>
      <c r="YU65" s="340"/>
      <c r="YV65" s="340"/>
      <c r="YW65" s="340">
        <f>[8]Orçamento!YW57</f>
        <v>0</v>
      </c>
      <c r="YX65" s="340"/>
      <c r="YY65" s="340"/>
      <c r="YZ65" s="340"/>
      <c r="ZA65" s="340"/>
      <c r="ZB65" s="340"/>
      <c r="ZC65" s="340"/>
      <c r="ZD65" s="340"/>
      <c r="ZE65" s="340">
        <f>[8]Orçamento!ZE57</f>
        <v>0</v>
      </c>
      <c r="ZF65" s="340"/>
      <c r="ZG65" s="340"/>
      <c r="ZH65" s="340"/>
      <c r="ZI65" s="340"/>
      <c r="ZJ65" s="340"/>
      <c r="ZK65" s="340"/>
      <c r="ZL65" s="340"/>
      <c r="ZM65" s="340">
        <f>[8]Orçamento!ZM57</f>
        <v>0</v>
      </c>
      <c r="ZN65" s="340"/>
      <c r="ZO65" s="340"/>
      <c r="ZP65" s="340"/>
      <c r="ZQ65" s="340"/>
      <c r="ZR65" s="340"/>
      <c r="ZS65" s="340"/>
      <c r="ZT65" s="340"/>
      <c r="ZU65" s="340">
        <f>[8]Orçamento!ZU57</f>
        <v>0</v>
      </c>
      <c r="ZV65" s="340"/>
      <c r="ZW65" s="340"/>
      <c r="ZX65" s="340"/>
      <c r="ZY65" s="340"/>
      <c r="ZZ65" s="340"/>
      <c r="AAA65" s="340"/>
      <c r="AAB65" s="340"/>
      <c r="AAC65" s="340">
        <f>[8]Orçamento!AAC57</f>
        <v>0</v>
      </c>
      <c r="AAD65" s="340"/>
      <c r="AAE65" s="340"/>
      <c r="AAF65" s="340"/>
      <c r="AAG65" s="340"/>
      <c r="AAH65" s="340"/>
      <c r="AAI65" s="340"/>
      <c r="AAJ65" s="340"/>
      <c r="AAK65" s="340">
        <f>[8]Orçamento!AAK57</f>
        <v>0</v>
      </c>
      <c r="AAL65" s="340"/>
      <c r="AAM65" s="340"/>
      <c r="AAN65" s="340"/>
      <c r="AAO65" s="340"/>
      <c r="AAP65" s="340"/>
      <c r="AAQ65" s="340"/>
      <c r="AAR65" s="340"/>
      <c r="AAS65" s="340">
        <f>[8]Orçamento!AAS57</f>
        <v>0</v>
      </c>
      <c r="AAT65" s="340"/>
      <c r="AAU65" s="340"/>
      <c r="AAV65" s="340"/>
      <c r="AAW65" s="340"/>
      <c r="AAX65" s="340"/>
      <c r="AAY65" s="340"/>
      <c r="AAZ65" s="340"/>
      <c r="ABA65" s="340">
        <f>[8]Orçamento!ABA57</f>
        <v>0</v>
      </c>
      <c r="ABB65" s="340"/>
      <c r="ABC65" s="340"/>
      <c r="ABD65" s="340"/>
      <c r="ABE65" s="340"/>
      <c r="ABF65" s="340"/>
      <c r="ABG65" s="340"/>
      <c r="ABH65" s="340"/>
      <c r="ABI65" s="340">
        <f>[8]Orçamento!ABI57</f>
        <v>0</v>
      </c>
      <c r="ABJ65" s="340"/>
      <c r="ABK65" s="340"/>
      <c r="ABL65" s="340"/>
      <c r="ABM65" s="340"/>
      <c r="ABN65" s="340"/>
      <c r="ABO65" s="340"/>
      <c r="ABP65" s="340"/>
      <c r="ABQ65" s="340">
        <f>[8]Orçamento!ABQ57</f>
        <v>0</v>
      </c>
      <c r="ABR65" s="340"/>
      <c r="ABS65" s="340"/>
      <c r="ABT65" s="340"/>
      <c r="ABU65" s="340"/>
      <c r="ABV65" s="340"/>
      <c r="ABW65" s="340"/>
      <c r="ABX65" s="340"/>
      <c r="ABY65" s="340">
        <f>[8]Orçamento!ABY57</f>
        <v>0</v>
      </c>
      <c r="ABZ65" s="340"/>
      <c r="ACA65" s="340"/>
      <c r="ACB65" s="340"/>
      <c r="ACC65" s="340"/>
      <c r="ACD65" s="340"/>
      <c r="ACE65" s="340"/>
      <c r="ACF65" s="340"/>
      <c r="ACG65" s="340">
        <f>[8]Orçamento!ACG57</f>
        <v>0</v>
      </c>
      <c r="ACH65" s="340"/>
      <c r="ACI65" s="340"/>
      <c r="ACJ65" s="340"/>
      <c r="ACK65" s="340"/>
      <c r="ACL65" s="340"/>
      <c r="ACM65" s="340"/>
      <c r="ACN65" s="340"/>
      <c r="ACO65" s="340">
        <f>[8]Orçamento!ACO57</f>
        <v>0</v>
      </c>
      <c r="ACP65" s="340"/>
      <c r="ACQ65" s="340"/>
      <c r="ACR65" s="340"/>
      <c r="ACS65" s="340"/>
      <c r="ACT65" s="340"/>
      <c r="ACU65" s="340"/>
      <c r="ACV65" s="340"/>
      <c r="ACW65" s="340">
        <f>[8]Orçamento!ACW57</f>
        <v>0</v>
      </c>
      <c r="ACX65" s="340"/>
      <c r="ACY65" s="340"/>
      <c r="ACZ65" s="340"/>
      <c r="ADA65" s="340"/>
      <c r="ADB65" s="340"/>
      <c r="ADC65" s="340"/>
      <c r="ADD65" s="340"/>
      <c r="ADE65" s="340">
        <f>[8]Orçamento!ADE57</f>
        <v>0</v>
      </c>
      <c r="ADF65" s="340"/>
      <c r="ADG65" s="340"/>
      <c r="ADH65" s="340"/>
      <c r="ADI65" s="340"/>
      <c r="ADJ65" s="340"/>
      <c r="ADK65" s="340"/>
      <c r="ADL65" s="340"/>
      <c r="ADM65" s="340">
        <f>[8]Orçamento!ADM57</f>
        <v>0</v>
      </c>
      <c r="ADN65" s="340"/>
      <c r="ADO65" s="340"/>
      <c r="ADP65" s="340"/>
      <c r="ADQ65" s="340"/>
      <c r="ADR65" s="340"/>
      <c r="ADS65" s="340"/>
      <c r="ADT65" s="340"/>
      <c r="ADU65" s="340">
        <f>[8]Orçamento!ADU57</f>
        <v>0</v>
      </c>
      <c r="ADV65" s="340"/>
      <c r="ADW65" s="340"/>
      <c r="ADX65" s="340"/>
      <c r="ADY65" s="340"/>
      <c r="ADZ65" s="340"/>
      <c r="AEA65" s="340"/>
      <c r="AEB65" s="340"/>
      <c r="AEC65" s="340">
        <f>[8]Orçamento!AEC57</f>
        <v>0</v>
      </c>
      <c r="AED65" s="340"/>
      <c r="AEE65" s="340"/>
      <c r="AEF65" s="340"/>
      <c r="AEG65" s="340"/>
      <c r="AEH65" s="340"/>
      <c r="AEI65" s="340"/>
      <c r="AEJ65" s="340"/>
      <c r="AEK65" s="340">
        <f>[8]Orçamento!AEK57</f>
        <v>0</v>
      </c>
      <c r="AEL65" s="340"/>
      <c r="AEM65" s="340"/>
      <c r="AEN65" s="340"/>
      <c r="AEO65" s="340"/>
      <c r="AEP65" s="340"/>
      <c r="AEQ65" s="340"/>
      <c r="AER65" s="340"/>
      <c r="AES65" s="340">
        <f>[8]Orçamento!AES57</f>
        <v>0</v>
      </c>
      <c r="AET65" s="340"/>
      <c r="AEU65" s="340"/>
      <c r="AEV65" s="340"/>
      <c r="AEW65" s="340"/>
      <c r="AEX65" s="340"/>
      <c r="AEY65" s="340"/>
      <c r="AEZ65" s="340"/>
      <c r="AFA65" s="340">
        <f>[8]Orçamento!AFA57</f>
        <v>0</v>
      </c>
      <c r="AFB65" s="340"/>
      <c r="AFC65" s="340"/>
      <c r="AFD65" s="340"/>
      <c r="AFE65" s="340"/>
      <c r="AFF65" s="340"/>
      <c r="AFG65" s="340"/>
      <c r="AFH65" s="340"/>
      <c r="AFI65" s="340">
        <f>[8]Orçamento!AFI57</f>
        <v>0</v>
      </c>
      <c r="AFJ65" s="340"/>
      <c r="AFK65" s="340"/>
      <c r="AFL65" s="340"/>
      <c r="AFM65" s="340"/>
      <c r="AFN65" s="340"/>
      <c r="AFO65" s="340"/>
      <c r="AFP65" s="340"/>
      <c r="AFQ65" s="340">
        <f>[8]Orçamento!AFQ57</f>
        <v>0</v>
      </c>
      <c r="AFR65" s="340"/>
      <c r="AFS65" s="340"/>
      <c r="AFT65" s="340"/>
      <c r="AFU65" s="340"/>
      <c r="AFV65" s="340"/>
      <c r="AFW65" s="340"/>
      <c r="AFX65" s="340"/>
      <c r="AFY65" s="340">
        <f>[8]Orçamento!AFY57</f>
        <v>0</v>
      </c>
      <c r="AFZ65" s="340"/>
      <c r="AGA65" s="340"/>
      <c r="AGB65" s="340"/>
      <c r="AGC65" s="340"/>
      <c r="AGD65" s="340"/>
      <c r="AGE65" s="340"/>
      <c r="AGF65" s="340"/>
      <c r="AGG65" s="340">
        <f>[8]Orçamento!AGG57</f>
        <v>0</v>
      </c>
      <c r="AGH65" s="340"/>
      <c r="AGI65" s="340"/>
      <c r="AGJ65" s="340"/>
      <c r="AGK65" s="340"/>
      <c r="AGL65" s="340"/>
      <c r="AGM65" s="340"/>
      <c r="AGN65" s="340"/>
      <c r="AGO65" s="340">
        <f>[8]Orçamento!AGO57</f>
        <v>0</v>
      </c>
      <c r="AGP65" s="340"/>
      <c r="AGQ65" s="340"/>
      <c r="AGR65" s="340"/>
      <c r="AGS65" s="340"/>
      <c r="AGT65" s="340"/>
      <c r="AGU65" s="340"/>
      <c r="AGV65" s="340"/>
      <c r="AGW65" s="340">
        <f>[8]Orçamento!AGW57</f>
        <v>0</v>
      </c>
      <c r="AGX65" s="340"/>
      <c r="AGY65" s="340"/>
      <c r="AGZ65" s="340"/>
      <c r="AHA65" s="340"/>
      <c r="AHB65" s="340"/>
      <c r="AHC65" s="340"/>
      <c r="AHD65" s="340"/>
      <c r="AHE65" s="340">
        <f>[8]Orçamento!AHE57</f>
        <v>0</v>
      </c>
      <c r="AHF65" s="340"/>
      <c r="AHG65" s="340"/>
      <c r="AHH65" s="340"/>
      <c r="AHI65" s="340"/>
      <c r="AHJ65" s="340"/>
      <c r="AHK65" s="340"/>
      <c r="AHL65" s="340"/>
      <c r="AHM65" s="340">
        <f>[8]Orçamento!AHM57</f>
        <v>0</v>
      </c>
      <c r="AHN65" s="340"/>
      <c r="AHO65" s="340"/>
      <c r="AHP65" s="340"/>
      <c r="AHQ65" s="340"/>
      <c r="AHR65" s="340"/>
      <c r="AHS65" s="340"/>
      <c r="AHT65" s="340"/>
      <c r="AHU65" s="340">
        <f>[8]Orçamento!AHU57</f>
        <v>0</v>
      </c>
      <c r="AHV65" s="340"/>
      <c r="AHW65" s="340"/>
      <c r="AHX65" s="340"/>
      <c r="AHY65" s="340"/>
      <c r="AHZ65" s="340"/>
      <c r="AIA65" s="340"/>
      <c r="AIB65" s="340"/>
      <c r="AIC65" s="340">
        <f>[8]Orçamento!AIC57</f>
        <v>0</v>
      </c>
      <c r="AID65" s="340"/>
      <c r="AIE65" s="340"/>
      <c r="AIF65" s="340"/>
      <c r="AIG65" s="340"/>
      <c r="AIH65" s="340"/>
      <c r="AII65" s="340"/>
      <c r="AIJ65" s="340"/>
      <c r="AIK65" s="340">
        <f>[8]Orçamento!AIK57</f>
        <v>0</v>
      </c>
      <c r="AIL65" s="340"/>
      <c r="AIM65" s="340"/>
      <c r="AIN65" s="340"/>
      <c r="AIO65" s="340"/>
      <c r="AIP65" s="340"/>
      <c r="AIQ65" s="340"/>
      <c r="AIR65" s="340"/>
      <c r="AIS65" s="340">
        <f>[8]Orçamento!AIS57</f>
        <v>0</v>
      </c>
      <c r="AIT65" s="340"/>
      <c r="AIU65" s="340"/>
      <c r="AIV65" s="340"/>
      <c r="AIW65" s="340"/>
      <c r="AIX65" s="340"/>
      <c r="AIY65" s="340"/>
      <c r="AIZ65" s="340"/>
      <c r="AJA65" s="340">
        <f>[8]Orçamento!AJA57</f>
        <v>0</v>
      </c>
      <c r="AJB65" s="340"/>
      <c r="AJC65" s="340"/>
      <c r="AJD65" s="340"/>
      <c r="AJE65" s="340"/>
      <c r="AJF65" s="340"/>
      <c r="AJG65" s="340"/>
      <c r="AJH65" s="340"/>
      <c r="AJI65" s="340">
        <f>[8]Orçamento!AJI57</f>
        <v>0</v>
      </c>
      <c r="AJJ65" s="340"/>
      <c r="AJK65" s="340"/>
      <c r="AJL65" s="340"/>
      <c r="AJM65" s="340"/>
      <c r="AJN65" s="340"/>
      <c r="AJO65" s="340"/>
      <c r="AJP65" s="340"/>
      <c r="AJQ65" s="340">
        <f>[8]Orçamento!AJQ57</f>
        <v>0</v>
      </c>
      <c r="AJR65" s="340"/>
      <c r="AJS65" s="340"/>
      <c r="AJT65" s="340"/>
      <c r="AJU65" s="340"/>
      <c r="AJV65" s="340"/>
      <c r="AJW65" s="340"/>
      <c r="AJX65" s="340"/>
      <c r="AJY65" s="340">
        <f>[8]Orçamento!AJY57</f>
        <v>0</v>
      </c>
      <c r="AJZ65" s="340"/>
      <c r="AKA65" s="340"/>
      <c r="AKB65" s="340"/>
      <c r="AKC65" s="340"/>
      <c r="AKD65" s="340"/>
      <c r="AKE65" s="340"/>
      <c r="AKF65" s="340"/>
      <c r="AKG65" s="340">
        <f>[8]Orçamento!AKG57</f>
        <v>0</v>
      </c>
      <c r="AKH65" s="340"/>
      <c r="AKI65" s="340"/>
      <c r="AKJ65" s="340"/>
      <c r="AKK65" s="340"/>
      <c r="AKL65" s="340"/>
      <c r="AKM65" s="340"/>
      <c r="AKN65" s="340"/>
      <c r="AKO65" s="340">
        <f>[8]Orçamento!AKO57</f>
        <v>0</v>
      </c>
      <c r="AKP65" s="340"/>
      <c r="AKQ65" s="340"/>
      <c r="AKR65" s="340"/>
      <c r="AKS65" s="340"/>
      <c r="AKT65" s="340"/>
      <c r="AKU65" s="340"/>
      <c r="AKV65" s="340"/>
      <c r="AKW65" s="340">
        <f>[8]Orçamento!AKW57</f>
        <v>0</v>
      </c>
      <c r="AKX65" s="340"/>
      <c r="AKY65" s="340"/>
      <c r="AKZ65" s="340"/>
      <c r="ALA65" s="340"/>
      <c r="ALB65" s="340"/>
      <c r="ALC65" s="340"/>
      <c r="ALD65" s="340"/>
      <c r="ALE65" s="340">
        <f>[8]Orçamento!ALE57</f>
        <v>0</v>
      </c>
      <c r="ALF65" s="340"/>
      <c r="ALG65" s="340"/>
      <c r="ALH65" s="340"/>
      <c r="ALI65" s="340"/>
      <c r="ALJ65" s="340"/>
      <c r="ALK65" s="340"/>
      <c r="ALL65" s="340"/>
      <c r="ALM65" s="340">
        <f>[8]Orçamento!ALM57</f>
        <v>0</v>
      </c>
      <c r="ALN65" s="340"/>
      <c r="ALO65" s="340"/>
      <c r="ALP65" s="340"/>
      <c r="ALQ65" s="340"/>
      <c r="ALR65" s="340"/>
      <c r="ALS65" s="340"/>
      <c r="ALT65" s="340"/>
      <c r="ALU65" s="340">
        <f>[8]Orçamento!ALU57</f>
        <v>0</v>
      </c>
      <c r="ALV65" s="340"/>
      <c r="ALW65" s="340"/>
      <c r="ALX65" s="340"/>
      <c r="ALY65" s="340"/>
      <c r="ALZ65" s="340"/>
      <c r="AMA65" s="340"/>
      <c r="AMB65" s="340"/>
      <c r="AMC65" s="340">
        <f>[8]Orçamento!AMC57</f>
        <v>0</v>
      </c>
      <c r="AMD65" s="340"/>
      <c r="AME65" s="340"/>
      <c r="AMF65" s="340"/>
      <c r="AMG65" s="340"/>
      <c r="AMH65" s="340"/>
      <c r="AMI65" s="340"/>
      <c r="AMJ65" s="340"/>
      <c r="AMK65" s="340">
        <f>[8]Orçamento!AMK57</f>
        <v>0</v>
      </c>
      <c r="AML65" s="340"/>
      <c r="AMM65" s="340"/>
      <c r="AMN65" s="340"/>
      <c r="AMO65" s="340"/>
      <c r="AMP65" s="340"/>
      <c r="AMQ65" s="340"/>
      <c r="AMR65" s="340"/>
      <c r="AMS65" s="340">
        <f>[8]Orçamento!AMS57</f>
        <v>0</v>
      </c>
      <c r="AMT65" s="340"/>
      <c r="AMU65" s="340"/>
      <c r="AMV65" s="340"/>
      <c r="AMW65" s="340"/>
      <c r="AMX65" s="340"/>
      <c r="AMY65" s="340"/>
      <c r="AMZ65" s="340"/>
      <c r="ANA65" s="340">
        <f>[8]Orçamento!ANA57</f>
        <v>0</v>
      </c>
      <c r="ANB65" s="340"/>
      <c r="ANC65" s="340"/>
      <c r="AND65" s="340"/>
      <c r="ANE65" s="340"/>
      <c r="ANF65" s="340"/>
      <c r="ANG65" s="340"/>
      <c r="ANH65" s="340"/>
      <c r="ANI65" s="340">
        <f>[8]Orçamento!ANI57</f>
        <v>0</v>
      </c>
      <c r="ANJ65" s="340"/>
      <c r="ANK65" s="340"/>
      <c r="ANL65" s="340"/>
      <c r="ANM65" s="340"/>
      <c r="ANN65" s="340"/>
      <c r="ANO65" s="340"/>
      <c r="ANP65" s="340"/>
      <c r="ANQ65" s="340">
        <f>[8]Orçamento!ANQ57</f>
        <v>0</v>
      </c>
      <c r="ANR65" s="340"/>
      <c r="ANS65" s="340"/>
      <c r="ANT65" s="340"/>
      <c r="ANU65" s="340"/>
      <c r="ANV65" s="340"/>
      <c r="ANW65" s="340"/>
      <c r="ANX65" s="340"/>
      <c r="ANY65" s="340">
        <f>[8]Orçamento!ANY57</f>
        <v>0</v>
      </c>
      <c r="ANZ65" s="340"/>
      <c r="AOA65" s="340"/>
      <c r="AOB65" s="340"/>
      <c r="AOC65" s="340"/>
      <c r="AOD65" s="340"/>
      <c r="AOE65" s="340"/>
      <c r="AOF65" s="340"/>
      <c r="AOG65" s="340">
        <f>[8]Orçamento!AOG57</f>
        <v>0</v>
      </c>
      <c r="AOH65" s="340"/>
      <c r="AOI65" s="340"/>
      <c r="AOJ65" s="340"/>
      <c r="AOK65" s="340"/>
      <c r="AOL65" s="340"/>
      <c r="AOM65" s="340"/>
      <c r="AON65" s="340"/>
      <c r="AOO65" s="340">
        <f>[8]Orçamento!AOO57</f>
        <v>0</v>
      </c>
      <c r="AOP65" s="340"/>
      <c r="AOQ65" s="340"/>
      <c r="AOR65" s="340"/>
      <c r="AOS65" s="340"/>
      <c r="AOT65" s="340"/>
      <c r="AOU65" s="340"/>
      <c r="AOV65" s="340"/>
      <c r="AOW65" s="340">
        <f>[8]Orçamento!AOW57</f>
        <v>0</v>
      </c>
      <c r="AOX65" s="340"/>
      <c r="AOY65" s="340"/>
      <c r="AOZ65" s="340"/>
      <c r="APA65" s="340"/>
      <c r="APB65" s="340"/>
      <c r="APC65" s="340"/>
      <c r="APD65" s="340"/>
      <c r="APE65" s="340">
        <f>[8]Orçamento!APE57</f>
        <v>0</v>
      </c>
      <c r="APF65" s="340"/>
      <c r="APG65" s="340"/>
      <c r="APH65" s="340"/>
      <c r="API65" s="340"/>
      <c r="APJ65" s="340"/>
      <c r="APK65" s="340"/>
      <c r="APL65" s="340"/>
      <c r="APM65" s="340">
        <f>[8]Orçamento!APM57</f>
        <v>0</v>
      </c>
      <c r="APN65" s="340"/>
      <c r="APO65" s="340"/>
      <c r="APP65" s="340"/>
      <c r="APQ65" s="340"/>
      <c r="APR65" s="340"/>
      <c r="APS65" s="340"/>
      <c r="APT65" s="340"/>
      <c r="APU65" s="340">
        <f>[8]Orçamento!APU57</f>
        <v>0</v>
      </c>
      <c r="APV65" s="340"/>
      <c r="APW65" s="340"/>
      <c r="APX65" s="340"/>
      <c r="APY65" s="340"/>
      <c r="APZ65" s="340"/>
      <c r="AQA65" s="340"/>
      <c r="AQB65" s="340"/>
      <c r="AQC65" s="340">
        <f>[8]Orçamento!AQC57</f>
        <v>0</v>
      </c>
      <c r="AQD65" s="340"/>
      <c r="AQE65" s="340"/>
      <c r="AQF65" s="340"/>
      <c r="AQG65" s="340"/>
      <c r="AQH65" s="340"/>
      <c r="AQI65" s="340"/>
      <c r="AQJ65" s="340"/>
      <c r="AQK65" s="340">
        <f>[8]Orçamento!AQK57</f>
        <v>0</v>
      </c>
      <c r="AQL65" s="340"/>
      <c r="AQM65" s="340"/>
      <c r="AQN65" s="340"/>
      <c r="AQO65" s="340"/>
      <c r="AQP65" s="340"/>
      <c r="AQQ65" s="340"/>
      <c r="AQR65" s="340"/>
      <c r="AQS65" s="340">
        <f>[8]Orçamento!AQS57</f>
        <v>0</v>
      </c>
      <c r="AQT65" s="340"/>
      <c r="AQU65" s="340"/>
      <c r="AQV65" s="340"/>
      <c r="AQW65" s="340"/>
      <c r="AQX65" s="340"/>
      <c r="AQY65" s="340"/>
      <c r="AQZ65" s="340"/>
      <c r="ARA65" s="340">
        <f>[8]Orçamento!ARA57</f>
        <v>0</v>
      </c>
      <c r="ARB65" s="340"/>
      <c r="ARC65" s="340"/>
      <c r="ARD65" s="340"/>
      <c r="ARE65" s="340"/>
      <c r="ARF65" s="340"/>
      <c r="ARG65" s="340"/>
      <c r="ARH65" s="340"/>
      <c r="ARI65" s="340">
        <f>[8]Orçamento!ARI57</f>
        <v>0</v>
      </c>
      <c r="ARJ65" s="340"/>
      <c r="ARK65" s="340"/>
      <c r="ARL65" s="340"/>
      <c r="ARM65" s="340"/>
      <c r="ARN65" s="340"/>
      <c r="ARO65" s="340"/>
      <c r="ARP65" s="340"/>
      <c r="ARQ65" s="340">
        <f>[8]Orçamento!ARQ57</f>
        <v>0</v>
      </c>
      <c r="ARR65" s="340"/>
      <c r="ARS65" s="340"/>
      <c r="ART65" s="340"/>
      <c r="ARU65" s="340"/>
      <c r="ARV65" s="340"/>
      <c r="ARW65" s="340"/>
      <c r="ARX65" s="340"/>
      <c r="ARY65" s="340">
        <f>[8]Orçamento!ARY57</f>
        <v>0</v>
      </c>
      <c r="ARZ65" s="340"/>
      <c r="ASA65" s="340"/>
      <c r="ASB65" s="340"/>
      <c r="ASC65" s="340"/>
      <c r="ASD65" s="340"/>
      <c r="ASE65" s="340"/>
      <c r="ASF65" s="340"/>
      <c r="ASG65" s="340">
        <f>[8]Orçamento!ASG57</f>
        <v>0</v>
      </c>
      <c r="ASH65" s="340"/>
      <c r="ASI65" s="340"/>
      <c r="ASJ65" s="340"/>
      <c r="ASK65" s="340"/>
      <c r="ASL65" s="340"/>
      <c r="ASM65" s="340"/>
      <c r="ASN65" s="340"/>
      <c r="ASO65" s="340">
        <f>[8]Orçamento!ASO57</f>
        <v>0</v>
      </c>
      <c r="ASP65" s="340"/>
      <c r="ASQ65" s="340"/>
      <c r="ASR65" s="340"/>
      <c r="ASS65" s="340"/>
      <c r="AST65" s="340"/>
      <c r="ASU65" s="340"/>
      <c r="ASV65" s="340"/>
      <c r="ASW65" s="340">
        <f>[8]Orçamento!ASW57</f>
        <v>0</v>
      </c>
      <c r="ASX65" s="340"/>
      <c r="ASY65" s="340"/>
      <c r="ASZ65" s="340"/>
      <c r="ATA65" s="340"/>
      <c r="ATB65" s="340"/>
      <c r="ATC65" s="340"/>
      <c r="ATD65" s="340"/>
      <c r="ATE65" s="340">
        <f>[8]Orçamento!ATE57</f>
        <v>0</v>
      </c>
      <c r="ATF65" s="340"/>
      <c r="ATG65" s="340"/>
      <c r="ATH65" s="340"/>
      <c r="ATI65" s="340"/>
      <c r="ATJ65" s="340"/>
      <c r="ATK65" s="340"/>
      <c r="ATL65" s="340"/>
      <c r="ATM65" s="340">
        <f>[8]Orçamento!ATM57</f>
        <v>0</v>
      </c>
      <c r="ATN65" s="340"/>
      <c r="ATO65" s="340"/>
      <c r="ATP65" s="340"/>
      <c r="ATQ65" s="340"/>
      <c r="ATR65" s="340"/>
      <c r="ATS65" s="340"/>
      <c r="ATT65" s="340"/>
      <c r="ATU65" s="340">
        <f>[8]Orçamento!ATU57</f>
        <v>0</v>
      </c>
      <c r="ATV65" s="340"/>
      <c r="ATW65" s="340"/>
      <c r="ATX65" s="340"/>
      <c r="ATY65" s="340"/>
      <c r="ATZ65" s="340"/>
      <c r="AUA65" s="340"/>
      <c r="AUB65" s="340"/>
      <c r="AUC65" s="340">
        <f>[8]Orçamento!AUC57</f>
        <v>0</v>
      </c>
      <c r="AUD65" s="340"/>
      <c r="AUE65" s="340"/>
      <c r="AUF65" s="340"/>
      <c r="AUG65" s="340"/>
      <c r="AUH65" s="340"/>
      <c r="AUI65" s="340"/>
      <c r="AUJ65" s="340"/>
      <c r="AUK65" s="340">
        <f>[8]Orçamento!AUK57</f>
        <v>0</v>
      </c>
      <c r="AUL65" s="340"/>
      <c r="AUM65" s="340"/>
      <c r="AUN65" s="340"/>
      <c r="AUO65" s="340"/>
      <c r="AUP65" s="340"/>
      <c r="AUQ65" s="340"/>
      <c r="AUR65" s="340"/>
      <c r="AUS65" s="340">
        <f>[8]Orçamento!AUS57</f>
        <v>0</v>
      </c>
      <c r="AUT65" s="340"/>
      <c r="AUU65" s="340"/>
      <c r="AUV65" s="340"/>
      <c r="AUW65" s="340"/>
      <c r="AUX65" s="340"/>
      <c r="AUY65" s="340"/>
      <c r="AUZ65" s="340"/>
      <c r="AVA65" s="340">
        <f>[8]Orçamento!AVA57</f>
        <v>0</v>
      </c>
      <c r="AVB65" s="340"/>
      <c r="AVC65" s="340"/>
      <c r="AVD65" s="340"/>
      <c r="AVE65" s="340"/>
      <c r="AVF65" s="340"/>
      <c r="AVG65" s="340"/>
      <c r="AVH65" s="340"/>
      <c r="AVI65" s="340">
        <f>[8]Orçamento!AVI57</f>
        <v>0</v>
      </c>
      <c r="AVJ65" s="340"/>
      <c r="AVK65" s="340"/>
      <c r="AVL65" s="340"/>
      <c r="AVM65" s="340"/>
      <c r="AVN65" s="340"/>
      <c r="AVO65" s="340"/>
      <c r="AVP65" s="340"/>
      <c r="AVQ65" s="340">
        <f>[8]Orçamento!AVQ57</f>
        <v>0</v>
      </c>
      <c r="AVR65" s="340"/>
      <c r="AVS65" s="340"/>
      <c r="AVT65" s="340"/>
      <c r="AVU65" s="340"/>
      <c r="AVV65" s="340"/>
      <c r="AVW65" s="340"/>
      <c r="AVX65" s="340"/>
      <c r="AVY65" s="340">
        <f>[8]Orçamento!AVY57</f>
        <v>0</v>
      </c>
      <c r="AVZ65" s="340"/>
      <c r="AWA65" s="340"/>
      <c r="AWB65" s="340"/>
      <c r="AWC65" s="340"/>
      <c r="AWD65" s="340"/>
      <c r="AWE65" s="340"/>
      <c r="AWF65" s="340"/>
      <c r="AWG65" s="340">
        <f>[8]Orçamento!AWG57</f>
        <v>0</v>
      </c>
      <c r="AWH65" s="340"/>
      <c r="AWI65" s="340"/>
      <c r="AWJ65" s="340"/>
      <c r="AWK65" s="340"/>
      <c r="AWL65" s="340"/>
      <c r="AWM65" s="340"/>
      <c r="AWN65" s="340"/>
      <c r="AWO65" s="340">
        <f>[8]Orçamento!AWO57</f>
        <v>0</v>
      </c>
      <c r="AWP65" s="340"/>
      <c r="AWQ65" s="340"/>
      <c r="AWR65" s="340"/>
      <c r="AWS65" s="340"/>
      <c r="AWT65" s="340"/>
      <c r="AWU65" s="340"/>
      <c r="AWV65" s="340"/>
      <c r="AWW65" s="340">
        <f>[8]Orçamento!AWW57</f>
        <v>0</v>
      </c>
      <c r="AWX65" s="340"/>
      <c r="AWY65" s="340"/>
      <c r="AWZ65" s="340"/>
      <c r="AXA65" s="340"/>
      <c r="AXB65" s="340"/>
      <c r="AXC65" s="340"/>
      <c r="AXD65" s="340"/>
      <c r="AXE65" s="340">
        <f>[8]Orçamento!AXE57</f>
        <v>0</v>
      </c>
      <c r="AXF65" s="340"/>
      <c r="AXG65" s="340"/>
      <c r="AXH65" s="340"/>
      <c r="AXI65" s="340"/>
      <c r="AXJ65" s="340"/>
      <c r="AXK65" s="340"/>
      <c r="AXL65" s="340"/>
      <c r="AXM65" s="340">
        <f>[8]Orçamento!AXM57</f>
        <v>0</v>
      </c>
      <c r="AXN65" s="340"/>
      <c r="AXO65" s="340"/>
      <c r="AXP65" s="340"/>
      <c r="AXQ65" s="340"/>
      <c r="AXR65" s="340"/>
      <c r="AXS65" s="340"/>
      <c r="AXT65" s="340"/>
      <c r="AXU65" s="340">
        <f>[8]Orçamento!AXU57</f>
        <v>0</v>
      </c>
      <c r="AXV65" s="340"/>
      <c r="AXW65" s="340"/>
      <c r="AXX65" s="340"/>
      <c r="AXY65" s="340"/>
      <c r="AXZ65" s="340"/>
      <c r="AYA65" s="340"/>
      <c r="AYB65" s="340"/>
      <c r="AYC65" s="340">
        <f>[8]Orçamento!AYC57</f>
        <v>0</v>
      </c>
      <c r="AYD65" s="340"/>
      <c r="AYE65" s="340"/>
      <c r="AYF65" s="340"/>
      <c r="AYG65" s="340"/>
      <c r="AYH65" s="340"/>
      <c r="AYI65" s="340"/>
      <c r="AYJ65" s="340"/>
      <c r="AYK65" s="340">
        <f>[8]Orçamento!AYK57</f>
        <v>0</v>
      </c>
      <c r="AYL65" s="340"/>
      <c r="AYM65" s="340"/>
      <c r="AYN65" s="340"/>
      <c r="AYO65" s="340"/>
      <c r="AYP65" s="340"/>
      <c r="AYQ65" s="340"/>
      <c r="AYR65" s="340"/>
      <c r="AYS65" s="340">
        <f>[8]Orçamento!AYS57</f>
        <v>0</v>
      </c>
      <c r="AYT65" s="340"/>
      <c r="AYU65" s="340"/>
      <c r="AYV65" s="340"/>
      <c r="AYW65" s="340"/>
      <c r="AYX65" s="340"/>
      <c r="AYY65" s="340"/>
      <c r="AYZ65" s="340"/>
      <c r="AZA65" s="340">
        <f>[8]Orçamento!AZA57</f>
        <v>0</v>
      </c>
      <c r="AZB65" s="340"/>
      <c r="AZC65" s="340"/>
      <c r="AZD65" s="340"/>
      <c r="AZE65" s="340"/>
      <c r="AZF65" s="340"/>
      <c r="AZG65" s="340"/>
      <c r="AZH65" s="340"/>
      <c r="AZI65" s="340">
        <f>[8]Orçamento!AZI57</f>
        <v>0</v>
      </c>
      <c r="AZJ65" s="340"/>
      <c r="AZK65" s="340"/>
      <c r="AZL65" s="340"/>
      <c r="AZM65" s="340"/>
      <c r="AZN65" s="340"/>
      <c r="AZO65" s="340"/>
      <c r="AZP65" s="340"/>
      <c r="AZQ65" s="340">
        <f>[8]Orçamento!AZQ57</f>
        <v>0</v>
      </c>
      <c r="AZR65" s="340"/>
      <c r="AZS65" s="340"/>
      <c r="AZT65" s="340"/>
      <c r="AZU65" s="340"/>
      <c r="AZV65" s="340"/>
      <c r="AZW65" s="340"/>
      <c r="AZX65" s="340"/>
      <c r="AZY65" s="340">
        <f>[8]Orçamento!AZY57</f>
        <v>0</v>
      </c>
      <c r="AZZ65" s="340"/>
      <c r="BAA65" s="340"/>
      <c r="BAB65" s="340"/>
      <c r="BAC65" s="340"/>
      <c r="BAD65" s="340"/>
      <c r="BAE65" s="340"/>
      <c r="BAF65" s="340"/>
      <c r="BAG65" s="340">
        <f>[8]Orçamento!BAG57</f>
        <v>0</v>
      </c>
      <c r="BAH65" s="340"/>
      <c r="BAI65" s="340"/>
      <c r="BAJ65" s="340"/>
      <c r="BAK65" s="340"/>
      <c r="BAL65" s="340"/>
      <c r="BAM65" s="340"/>
      <c r="BAN65" s="340"/>
      <c r="BAO65" s="340">
        <f>[8]Orçamento!BAO57</f>
        <v>0</v>
      </c>
      <c r="BAP65" s="340"/>
      <c r="BAQ65" s="340"/>
      <c r="BAR65" s="340"/>
      <c r="BAS65" s="340"/>
      <c r="BAT65" s="340"/>
      <c r="BAU65" s="340"/>
      <c r="BAV65" s="340"/>
      <c r="BAW65" s="340">
        <f>[8]Orçamento!BAW57</f>
        <v>0</v>
      </c>
      <c r="BAX65" s="340"/>
      <c r="BAY65" s="340"/>
      <c r="BAZ65" s="340"/>
      <c r="BBA65" s="340"/>
      <c r="BBB65" s="340"/>
      <c r="BBC65" s="340"/>
      <c r="BBD65" s="340"/>
      <c r="BBE65" s="340">
        <f>[8]Orçamento!BBE57</f>
        <v>0</v>
      </c>
      <c r="BBF65" s="340"/>
      <c r="BBG65" s="340"/>
      <c r="BBH65" s="340"/>
      <c r="BBI65" s="340"/>
      <c r="BBJ65" s="340"/>
      <c r="BBK65" s="340"/>
      <c r="BBL65" s="340"/>
      <c r="BBM65" s="340">
        <f>[8]Orçamento!BBM57</f>
        <v>0</v>
      </c>
      <c r="BBN65" s="340"/>
      <c r="BBO65" s="340"/>
      <c r="BBP65" s="340"/>
      <c r="BBQ65" s="340"/>
      <c r="BBR65" s="340"/>
      <c r="BBS65" s="340"/>
      <c r="BBT65" s="340"/>
      <c r="BBU65" s="340">
        <f>[8]Orçamento!BBU57</f>
        <v>0</v>
      </c>
      <c r="BBV65" s="340"/>
      <c r="BBW65" s="340"/>
      <c r="BBX65" s="340"/>
      <c r="BBY65" s="340"/>
      <c r="BBZ65" s="340"/>
      <c r="BCA65" s="340"/>
      <c r="BCB65" s="340"/>
      <c r="BCC65" s="340">
        <f>[8]Orçamento!BCC57</f>
        <v>0</v>
      </c>
      <c r="BCD65" s="340"/>
      <c r="BCE65" s="340"/>
      <c r="BCF65" s="340"/>
      <c r="BCG65" s="340"/>
      <c r="BCH65" s="340"/>
      <c r="BCI65" s="340"/>
      <c r="BCJ65" s="340"/>
      <c r="BCK65" s="340">
        <f>[8]Orçamento!BCK57</f>
        <v>0</v>
      </c>
      <c r="BCL65" s="340"/>
      <c r="BCM65" s="340"/>
      <c r="BCN65" s="340"/>
      <c r="BCO65" s="340"/>
      <c r="BCP65" s="340"/>
      <c r="BCQ65" s="340"/>
      <c r="BCR65" s="340"/>
      <c r="BCS65" s="340">
        <f>[8]Orçamento!BCS57</f>
        <v>0</v>
      </c>
      <c r="BCT65" s="340"/>
      <c r="BCU65" s="340"/>
      <c r="BCV65" s="340"/>
      <c r="BCW65" s="340"/>
      <c r="BCX65" s="340"/>
      <c r="BCY65" s="340"/>
      <c r="BCZ65" s="340"/>
      <c r="BDA65" s="340">
        <f>[8]Orçamento!BDA57</f>
        <v>0</v>
      </c>
      <c r="BDB65" s="340"/>
      <c r="BDC65" s="340"/>
      <c r="BDD65" s="340"/>
      <c r="BDE65" s="340"/>
      <c r="BDF65" s="340"/>
      <c r="BDG65" s="340"/>
      <c r="BDH65" s="340"/>
      <c r="BDI65" s="340">
        <f>[8]Orçamento!BDI57</f>
        <v>0</v>
      </c>
      <c r="BDJ65" s="340"/>
      <c r="BDK65" s="340"/>
      <c r="BDL65" s="340"/>
      <c r="BDM65" s="340"/>
      <c r="BDN65" s="340"/>
      <c r="BDO65" s="340"/>
      <c r="BDP65" s="340"/>
      <c r="BDQ65" s="340">
        <f>[8]Orçamento!BDQ57</f>
        <v>0</v>
      </c>
      <c r="BDR65" s="340"/>
      <c r="BDS65" s="340"/>
      <c r="BDT65" s="340"/>
      <c r="BDU65" s="340"/>
      <c r="BDV65" s="340"/>
      <c r="BDW65" s="340"/>
      <c r="BDX65" s="340"/>
      <c r="BDY65" s="340">
        <f>[8]Orçamento!BDY57</f>
        <v>0</v>
      </c>
      <c r="BDZ65" s="340"/>
      <c r="BEA65" s="340"/>
      <c r="BEB65" s="340"/>
      <c r="BEC65" s="340"/>
      <c r="BED65" s="340"/>
      <c r="BEE65" s="340"/>
      <c r="BEF65" s="340"/>
      <c r="BEG65" s="340">
        <f>[8]Orçamento!BEG57</f>
        <v>0</v>
      </c>
      <c r="BEH65" s="340"/>
      <c r="BEI65" s="340"/>
      <c r="BEJ65" s="340"/>
      <c r="BEK65" s="340"/>
      <c r="BEL65" s="340"/>
      <c r="BEM65" s="340"/>
      <c r="BEN65" s="340"/>
      <c r="BEO65" s="340">
        <f>[8]Orçamento!BEO57</f>
        <v>0</v>
      </c>
      <c r="BEP65" s="340"/>
      <c r="BEQ65" s="340"/>
      <c r="BER65" s="340"/>
      <c r="BES65" s="340"/>
      <c r="BET65" s="340"/>
      <c r="BEU65" s="340"/>
      <c r="BEV65" s="340"/>
      <c r="BEW65" s="340">
        <f>[8]Orçamento!BEW57</f>
        <v>0</v>
      </c>
      <c r="BEX65" s="340"/>
      <c r="BEY65" s="340"/>
      <c r="BEZ65" s="340"/>
      <c r="BFA65" s="340"/>
      <c r="BFB65" s="340"/>
      <c r="BFC65" s="340"/>
      <c r="BFD65" s="340"/>
      <c r="BFE65" s="340">
        <f>[8]Orçamento!BFE57</f>
        <v>0</v>
      </c>
      <c r="BFF65" s="340"/>
      <c r="BFG65" s="340"/>
      <c r="BFH65" s="340"/>
      <c r="BFI65" s="340"/>
      <c r="BFJ65" s="340"/>
      <c r="BFK65" s="340"/>
      <c r="BFL65" s="340"/>
      <c r="BFM65" s="340">
        <f>[8]Orçamento!BFM57</f>
        <v>0</v>
      </c>
      <c r="BFN65" s="340"/>
      <c r="BFO65" s="340"/>
      <c r="BFP65" s="340"/>
      <c r="BFQ65" s="340"/>
      <c r="BFR65" s="340"/>
      <c r="BFS65" s="340"/>
      <c r="BFT65" s="340"/>
      <c r="BFU65" s="340">
        <f>[8]Orçamento!BFU57</f>
        <v>0</v>
      </c>
      <c r="BFV65" s="340"/>
      <c r="BFW65" s="340"/>
      <c r="BFX65" s="340"/>
      <c r="BFY65" s="340"/>
      <c r="BFZ65" s="340"/>
      <c r="BGA65" s="340"/>
      <c r="BGB65" s="340"/>
      <c r="BGC65" s="340">
        <f>[8]Orçamento!BGC57</f>
        <v>0</v>
      </c>
      <c r="BGD65" s="340"/>
      <c r="BGE65" s="340"/>
      <c r="BGF65" s="340"/>
      <c r="BGG65" s="340"/>
      <c r="BGH65" s="340"/>
      <c r="BGI65" s="340"/>
      <c r="BGJ65" s="340"/>
      <c r="BGK65" s="340">
        <f>[8]Orçamento!BGK57</f>
        <v>0</v>
      </c>
      <c r="BGL65" s="340"/>
      <c r="BGM65" s="340"/>
      <c r="BGN65" s="340"/>
      <c r="BGO65" s="340"/>
      <c r="BGP65" s="340"/>
      <c r="BGQ65" s="340"/>
      <c r="BGR65" s="340"/>
      <c r="BGS65" s="340">
        <f>[8]Orçamento!BGS57</f>
        <v>0</v>
      </c>
      <c r="BGT65" s="340"/>
      <c r="BGU65" s="340"/>
      <c r="BGV65" s="340"/>
      <c r="BGW65" s="340"/>
      <c r="BGX65" s="340"/>
      <c r="BGY65" s="340"/>
      <c r="BGZ65" s="340"/>
      <c r="BHA65" s="340">
        <f>[8]Orçamento!BHA57</f>
        <v>0</v>
      </c>
      <c r="BHB65" s="340"/>
      <c r="BHC65" s="340"/>
      <c r="BHD65" s="340"/>
      <c r="BHE65" s="340"/>
      <c r="BHF65" s="340"/>
      <c r="BHG65" s="340"/>
      <c r="BHH65" s="340"/>
      <c r="BHI65" s="340">
        <f>[8]Orçamento!BHI57</f>
        <v>0</v>
      </c>
      <c r="BHJ65" s="340"/>
      <c r="BHK65" s="340"/>
      <c r="BHL65" s="340"/>
      <c r="BHM65" s="340"/>
      <c r="BHN65" s="340"/>
      <c r="BHO65" s="340"/>
      <c r="BHP65" s="340"/>
      <c r="BHQ65" s="340">
        <f>[8]Orçamento!BHQ57</f>
        <v>0</v>
      </c>
      <c r="BHR65" s="340"/>
      <c r="BHS65" s="340"/>
      <c r="BHT65" s="340"/>
      <c r="BHU65" s="340"/>
      <c r="BHV65" s="340"/>
      <c r="BHW65" s="340"/>
      <c r="BHX65" s="340"/>
      <c r="BHY65" s="340">
        <f>[8]Orçamento!BHY57</f>
        <v>0</v>
      </c>
      <c r="BHZ65" s="340"/>
      <c r="BIA65" s="340"/>
      <c r="BIB65" s="340"/>
      <c r="BIC65" s="340"/>
      <c r="BID65" s="340"/>
      <c r="BIE65" s="340"/>
      <c r="BIF65" s="340"/>
      <c r="BIG65" s="340">
        <f>[8]Orçamento!BIG57</f>
        <v>0</v>
      </c>
      <c r="BIH65" s="340"/>
      <c r="BII65" s="340"/>
      <c r="BIJ65" s="340"/>
      <c r="BIK65" s="340"/>
      <c r="BIL65" s="340"/>
      <c r="BIM65" s="340"/>
      <c r="BIN65" s="340"/>
      <c r="BIO65" s="340">
        <f>[8]Orçamento!BIO57</f>
        <v>0</v>
      </c>
      <c r="BIP65" s="340"/>
      <c r="BIQ65" s="340"/>
      <c r="BIR65" s="340"/>
      <c r="BIS65" s="340"/>
      <c r="BIT65" s="340"/>
      <c r="BIU65" s="340"/>
      <c r="BIV65" s="340"/>
      <c r="BIW65" s="340">
        <f>[8]Orçamento!BIW57</f>
        <v>0</v>
      </c>
      <c r="BIX65" s="340"/>
      <c r="BIY65" s="340"/>
      <c r="BIZ65" s="340"/>
      <c r="BJA65" s="340"/>
      <c r="BJB65" s="340"/>
      <c r="BJC65" s="340"/>
      <c r="BJD65" s="340"/>
      <c r="BJE65" s="340">
        <f>[8]Orçamento!BJE57</f>
        <v>0</v>
      </c>
      <c r="BJF65" s="340"/>
      <c r="BJG65" s="340"/>
      <c r="BJH65" s="340"/>
      <c r="BJI65" s="340"/>
      <c r="BJJ65" s="340"/>
      <c r="BJK65" s="340"/>
      <c r="BJL65" s="340"/>
      <c r="BJM65" s="340">
        <f>[8]Orçamento!BJM57</f>
        <v>0</v>
      </c>
      <c r="BJN65" s="340"/>
      <c r="BJO65" s="340"/>
      <c r="BJP65" s="340"/>
      <c r="BJQ65" s="340"/>
      <c r="BJR65" s="340"/>
      <c r="BJS65" s="340"/>
      <c r="BJT65" s="340"/>
      <c r="BJU65" s="340">
        <f>[8]Orçamento!BJU57</f>
        <v>0</v>
      </c>
      <c r="BJV65" s="340"/>
      <c r="BJW65" s="340"/>
      <c r="BJX65" s="340"/>
      <c r="BJY65" s="340"/>
      <c r="BJZ65" s="340"/>
      <c r="BKA65" s="340"/>
      <c r="BKB65" s="340"/>
      <c r="BKC65" s="340">
        <f>[8]Orçamento!BKC57</f>
        <v>0</v>
      </c>
      <c r="BKD65" s="340"/>
      <c r="BKE65" s="340"/>
      <c r="BKF65" s="340"/>
      <c r="BKG65" s="340"/>
      <c r="BKH65" s="340"/>
      <c r="BKI65" s="340"/>
      <c r="BKJ65" s="340"/>
      <c r="BKK65" s="340">
        <f>[8]Orçamento!BKK57</f>
        <v>0</v>
      </c>
      <c r="BKL65" s="340"/>
      <c r="BKM65" s="340"/>
      <c r="BKN65" s="340"/>
      <c r="BKO65" s="340"/>
      <c r="BKP65" s="340"/>
      <c r="BKQ65" s="340"/>
      <c r="BKR65" s="340"/>
      <c r="BKS65" s="340">
        <f>[8]Orçamento!BKS57</f>
        <v>0</v>
      </c>
      <c r="BKT65" s="340"/>
      <c r="BKU65" s="340"/>
      <c r="BKV65" s="340"/>
      <c r="BKW65" s="340"/>
      <c r="BKX65" s="340"/>
      <c r="BKY65" s="340"/>
      <c r="BKZ65" s="340"/>
      <c r="BLA65" s="340">
        <f>[8]Orçamento!BLA57</f>
        <v>0</v>
      </c>
      <c r="BLB65" s="340"/>
      <c r="BLC65" s="340"/>
      <c r="BLD65" s="340"/>
      <c r="BLE65" s="340"/>
      <c r="BLF65" s="340"/>
      <c r="BLG65" s="340"/>
      <c r="BLH65" s="340"/>
      <c r="BLI65" s="340">
        <f>[8]Orçamento!BLI57</f>
        <v>0</v>
      </c>
      <c r="BLJ65" s="340"/>
      <c r="BLK65" s="340"/>
      <c r="BLL65" s="340"/>
      <c r="BLM65" s="340"/>
      <c r="BLN65" s="340"/>
      <c r="BLO65" s="340"/>
      <c r="BLP65" s="340"/>
      <c r="BLQ65" s="340">
        <f>[8]Orçamento!BLQ57</f>
        <v>0</v>
      </c>
      <c r="BLR65" s="340"/>
      <c r="BLS65" s="340"/>
      <c r="BLT65" s="340"/>
      <c r="BLU65" s="340"/>
      <c r="BLV65" s="340"/>
      <c r="BLW65" s="340"/>
      <c r="BLX65" s="340"/>
      <c r="BLY65" s="340">
        <f>[8]Orçamento!BLY57</f>
        <v>0</v>
      </c>
      <c r="BLZ65" s="340"/>
      <c r="BMA65" s="340"/>
      <c r="BMB65" s="340"/>
      <c r="BMC65" s="340"/>
      <c r="BMD65" s="340"/>
      <c r="BME65" s="340"/>
      <c r="BMF65" s="340"/>
      <c r="BMG65" s="340">
        <f>[8]Orçamento!BMG57</f>
        <v>0</v>
      </c>
      <c r="BMH65" s="340"/>
      <c r="BMI65" s="340"/>
      <c r="BMJ65" s="340"/>
      <c r="BMK65" s="340"/>
      <c r="BML65" s="340"/>
      <c r="BMM65" s="340"/>
      <c r="BMN65" s="340"/>
      <c r="BMO65" s="340">
        <f>[8]Orçamento!BMO57</f>
        <v>0</v>
      </c>
      <c r="BMP65" s="340"/>
      <c r="BMQ65" s="340"/>
      <c r="BMR65" s="340"/>
      <c r="BMS65" s="340"/>
      <c r="BMT65" s="340"/>
      <c r="BMU65" s="340"/>
      <c r="BMV65" s="340"/>
      <c r="BMW65" s="340">
        <f>[8]Orçamento!BMW57</f>
        <v>0</v>
      </c>
      <c r="BMX65" s="340"/>
      <c r="BMY65" s="340"/>
      <c r="BMZ65" s="340"/>
      <c r="BNA65" s="340"/>
      <c r="BNB65" s="340"/>
      <c r="BNC65" s="340"/>
      <c r="BND65" s="340"/>
      <c r="BNE65" s="340">
        <f>[8]Orçamento!BNE57</f>
        <v>0</v>
      </c>
      <c r="BNF65" s="340"/>
      <c r="BNG65" s="340"/>
      <c r="BNH65" s="340"/>
      <c r="BNI65" s="340"/>
      <c r="BNJ65" s="340"/>
      <c r="BNK65" s="340"/>
      <c r="BNL65" s="340"/>
      <c r="BNM65" s="340">
        <f>[8]Orçamento!BNM57</f>
        <v>0</v>
      </c>
      <c r="BNN65" s="340"/>
      <c r="BNO65" s="340"/>
      <c r="BNP65" s="340"/>
      <c r="BNQ65" s="340"/>
      <c r="BNR65" s="340"/>
      <c r="BNS65" s="340"/>
      <c r="BNT65" s="340"/>
      <c r="BNU65" s="340">
        <f>[8]Orçamento!BNU57</f>
        <v>0</v>
      </c>
      <c r="BNV65" s="340"/>
      <c r="BNW65" s="340"/>
      <c r="BNX65" s="340"/>
      <c r="BNY65" s="340"/>
      <c r="BNZ65" s="340"/>
      <c r="BOA65" s="340"/>
      <c r="BOB65" s="340"/>
      <c r="BOC65" s="340">
        <f>[8]Orçamento!BOC57</f>
        <v>0</v>
      </c>
      <c r="BOD65" s="340"/>
      <c r="BOE65" s="340"/>
      <c r="BOF65" s="340"/>
      <c r="BOG65" s="340"/>
      <c r="BOH65" s="340"/>
      <c r="BOI65" s="340"/>
      <c r="BOJ65" s="340"/>
      <c r="BOK65" s="340">
        <f>[8]Orçamento!BOK57</f>
        <v>0</v>
      </c>
      <c r="BOL65" s="340"/>
      <c r="BOM65" s="340"/>
      <c r="BON65" s="340"/>
      <c r="BOO65" s="340"/>
      <c r="BOP65" s="340"/>
      <c r="BOQ65" s="340"/>
      <c r="BOR65" s="340"/>
      <c r="BOS65" s="340">
        <f>[8]Orçamento!BOS57</f>
        <v>0</v>
      </c>
      <c r="BOT65" s="340"/>
      <c r="BOU65" s="340"/>
      <c r="BOV65" s="340"/>
      <c r="BOW65" s="340"/>
      <c r="BOX65" s="340"/>
      <c r="BOY65" s="340"/>
      <c r="BOZ65" s="340"/>
      <c r="BPA65" s="340">
        <f>[8]Orçamento!BPA57</f>
        <v>0</v>
      </c>
      <c r="BPB65" s="340"/>
      <c r="BPC65" s="340"/>
      <c r="BPD65" s="340"/>
      <c r="BPE65" s="340"/>
      <c r="BPF65" s="340"/>
      <c r="BPG65" s="340"/>
      <c r="BPH65" s="340"/>
      <c r="BPI65" s="340">
        <f>[8]Orçamento!BPI57</f>
        <v>0</v>
      </c>
      <c r="BPJ65" s="340"/>
      <c r="BPK65" s="340"/>
      <c r="BPL65" s="340"/>
      <c r="BPM65" s="340"/>
      <c r="BPN65" s="340"/>
      <c r="BPO65" s="340"/>
      <c r="BPP65" s="340"/>
      <c r="BPQ65" s="340">
        <f>[8]Orçamento!BPQ57</f>
        <v>0</v>
      </c>
      <c r="BPR65" s="340"/>
      <c r="BPS65" s="340"/>
      <c r="BPT65" s="340"/>
      <c r="BPU65" s="340"/>
      <c r="BPV65" s="340"/>
      <c r="BPW65" s="340"/>
      <c r="BPX65" s="340"/>
      <c r="BPY65" s="340">
        <f>[8]Orçamento!BPY57</f>
        <v>0</v>
      </c>
      <c r="BPZ65" s="340"/>
      <c r="BQA65" s="340"/>
      <c r="BQB65" s="340"/>
      <c r="BQC65" s="340"/>
      <c r="BQD65" s="340"/>
      <c r="BQE65" s="340"/>
      <c r="BQF65" s="340"/>
      <c r="BQG65" s="340">
        <f>[8]Orçamento!BQG57</f>
        <v>0</v>
      </c>
      <c r="BQH65" s="340"/>
      <c r="BQI65" s="340"/>
      <c r="BQJ65" s="340"/>
      <c r="BQK65" s="340"/>
      <c r="BQL65" s="340"/>
      <c r="BQM65" s="340"/>
      <c r="BQN65" s="340"/>
      <c r="BQO65" s="340">
        <f>[8]Orçamento!BQO57</f>
        <v>0</v>
      </c>
      <c r="BQP65" s="340"/>
      <c r="BQQ65" s="340"/>
      <c r="BQR65" s="340"/>
      <c r="BQS65" s="340"/>
      <c r="BQT65" s="340"/>
      <c r="BQU65" s="340"/>
      <c r="BQV65" s="340"/>
      <c r="BQW65" s="340">
        <f>[8]Orçamento!BQW57</f>
        <v>0</v>
      </c>
      <c r="BQX65" s="340"/>
      <c r="BQY65" s="340"/>
      <c r="BQZ65" s="340"/>
      <c r="BRA65" s="340"/>
      <c r="BRB65" s="340"/>
      <c r="BRC65" s="340"/>
      <c r="BRD65" s="340"/>
      <c r="BRE65" s="340">
        <f>[8]Orçamento!BRE57</f>
        <v>0</v>
      </c>
      <c r="BRF65" s="340"/>
      <c r="BRG65" s="340"/>
      <c r="BRH65" s="340"/>
      <c r="BRI65" s="340"/>
      <c r="BRJ65" s="340"/>
      <c r="BRK65" s="340"/>
      <c r="BRL65" s="340"/>
      <c r="BRM65" s="340">
        <f>[8]Orçamento!BRM57</f>
        <v>0</v>
      </c>
      <c r="BRN65" s="340"/>
      <c r="BRO65" s="340"/>
      <c r="BRP65" s="340"/>
      <c r="BRQ65" s="340"/>
      <c r="BRR65" s="340"/>
      <c r="BRS65" s="340"/>
      <c r="BRT65" s="340"/>
      <c r="BRU65" s="340">
        <f>[8]Orçamento!BRU57</f>
        <v>0</v>
      </c>
      <c r="BRV65" s="340"/>
      <c r="BRW65" s="340"/>
      <c r="BRX65" s="340"/>
      <c r="BRY65" s="340"/>
      <c r="BRZ65" s="340"/>
      <c r="BSA65" s="340"/>
      <c r="BSB65" s="340"/>
      <c r="BSC65" s="340">
        <f>[8]Orçamento!BSC57</f>
        <v>0</v>
      </c>
      <c r="BSD65" s="340"/>
      <c r="BSE65" s="340"/>
      <c r="BSF65" s="340"/>
      <c r="BSG65" s="340"/>
      <c r="BSH65" s="340"/>
      <c r="BSI65" s="340"/>
      <c r="BSJ65" s="340"/>
      <c r="BSK65" s="340">
        <f>[8]Orçamento!BSK57</f>
        <v>0</v>
      </c>
      <c r="BSL65" s="340"/>
      <c r="BSM65" s="340"/>
      <c r="BSN65" s="340"/>
      <c r="BSO65" s="340"/>
      <c r="BSP65" s="340"/>
      <c r="BSQ65" s="340"/>
      <c r="BSR65" s="340"/>
      <c r="BSS65" s="340">
        <f>[8]Orçamento!BSS57</f>
        <v>0</v>
      </c>
      <c r="BST65" s="340"/>
      <c r="BSU65" s="340"/>
      <c r="BSV65" s="340"/>
      <c r="BSW65" s="340"/>
      <c r="BSX65" s="340"/>
      <c r="BSY65" s="340"/>
      <c r="BSZ65" s="340"/>
      <c r="BTA65" s="340">
        <f>[8]Orçamento!BTA57</f>
        <v>0</v>
      </c>
      <c r="BTB65" s="340"/>
      <c r="BTC65" s="340"/>
      <c r="BTD65" s="340"/>
      <c r="BTE65" s="340"/>
      <c r="BTF65" s="340"/>
      <c r="BTG65" s="340"/>
      <c r="BTH65" s="340"/>
      <c r="BTI65" s="340">
        <f>[8]Orçamento!BTI57</f>
        <v>0</v>
      </c>
      <c r="BTJ65" s="340"/>
      <c r="BTK65" s="340"/>
      <c r="BTL65" s="340"/>
      <c r="BTM65" s="340"/>
      <c r="BTN65" s="340"/>
      <c r="BTO65" s="340"/>
      <c r="BTP65" s="340"/>
      <c r="BTQ65" s="340">
        <f>[8]Orçamento!BTQ57</f>
        <v>0</v>
      </c>
      <c r="BTR65" s="340"/>
      <c r="BTS65" s="340"/>
      <c r="BTT65" s="340"/>
      <c r="BTU65" s="340"/>
      <c r="BTV65" s="340"/>
      <c r="BTW65" s="340"/>
      <c r="BTX65" s="340"/>
      <c r="BTY65" s="340">
        <f>[8]Orçamento!BTY57</f>
        <v>0</v>
      </c>
      <c r="BTZ65" s="340"/>
      <c r="BUA65" s="340"/>
      <c r="BUB65" s="340"/>
      <c r="BUC65" s="340"/>
      <c r="BUD65" s="340"/>
      <c r="BUE65" s="340"/>
      <c r="BUF65" s="340"/>
      <c r="BUG65" s="340">
        <f>[8]Orçamento!BUG57</f>
        <v>0</v>
      </c>
      <c r="BUH65" s="340"/>
      <c r="BUI65" s="340"/>
      <c r="BUJ65" s="340"/>
      <c r="BUK65" s="340"/>
      <c r="BUL65" s="340"/>
      <c r="BUM65" s="340"/>
      <c r="BUN65" s="340"/>
      <c r="BUO65" s="340">
        <f>[8]Orçamento!BUO57</f>
        <v>0</v>
      </c>
      <c r="BUP65" s="340"/>
      <c r="BUQ65" s="340"/>
      <c r="BUR65" s="340"/>
      <c r="BUS65" s="340"/>
      <c r="BUT65" s="340"/>
      <c r="BUU65" s="340"/>
      <c r="BUV65" s="340"/>
      <c r="BUW65" s="340">
        <f>[8]Orçamento!BUW57</f>
        <v>0</v>
      </c>
      <c r="BUX65" s="340"/>
      <c r="BUY65" s="340"/>
      <c r="BUZ65" s="340"/>
      <c r="BVA65" s="340"/>
      <c r="BVB65" s="340"/>
      <c r="BVC65" s="340"/>
      <c r="BVD65" s="340"/>
      <c r="BVE65" s="340">
        <f>[8]Orçamento!BVE57</f>
        <v>0</v>
      </c>
      <c r="BVF65" s="340"/>
      <c r="BVG65" s="340"/>
      <c r="BVH65" s="340"/>
      <c r="BVI65" s="340"/>
      <c r="BVJ65" s="340"/>
      <c r="BVK65" s="340"/>
      <c r="BVL65" s="340"/>
      <c r="BVM65" s="340">
        <f>[8]Orçamento!BVM57</f>
        <v>0</v>
      </c>
      <c r="BVN65" s="340"/>
      <c r="BVO65" s="340"/>
      <c r="BVP65" s="340"/>
      <c r="BVQ65" s="340"/>
      <c r="BVR65" s="340"/>
      <c r="BVS65" s="340"/>
      <c r="BVT65" s="340"/>
      <c r="BVU65" s="340">
        <f>[8]Orçamento!BVU57</f>
        <v>0</v>
      </c>
      <c r="BVV65" s="340"/>
      <c r="BVW65" s="340"/>
      <c r="BVX65" s="340"/>
      <c r="BVY65" s="340"/>
      <c r="BVZ65" s="340"/>
      <c r="BWA65" s="340"/>
      <c r="BWB65" s="340"/>
      <c r="BWC65" s="340">
        <f>[8]Orçamento!BWC57</f>
        <v>0</v>
      </c>
      <c r="BWD65" s="340"/>
      <c r="BWE65" s="340"/>
      <c r="BWF65" s="340"/>
      <c r="BWG65" s="340"/>
      <c r="BWH65" s="340"/>
      <c r="BWI65" s="340"/>
      <c r="BWJ65" s="340"/>
      <c r="BWK65" s="340">
        <f>[8]Orçamento!BWK57</f>
        <v>0</v>
      </c>
      <c r="BWL65" s="340"/>
      <c r="BWM65" s="340"/>
      <c r="BWN65" s="340"/>
      <c r="BWO65" s="340"/>
      <c r="BWP65" s="340"/>
      <c r="BWQ65" s="340"/>
      <c r="BWR65" s="340"/>
      <c r="BWS65" s="340">
        <f>[8]Orçamento!BWS57</f>
        <v>0</v>
      </c>
      <c r="BWT65" s="340"/>
      <c r="BWU65" s="340"/>
      <c r="BWV65" s="340"/>
      <c r="BWW65" s="340"/>
      <c r="BWX65" s="340"/>
      <c r="BWY65" s="340"/>
      <c r="BWZ65" s="340"/>
      <c r="BXA65" s="340">
        <f>[8]Orçamento!BXA57</f>
        <v>0</v>
      </c>
      <c r="BXB65" s="340"/>
      <c r="BXC65" s="340"/>
      <c r="BXD65" s="340"/>
      <c r="BXE65" s="340"/>
      <c r="BXF65" s="340"/>
      <c r="BXG65" s="340"/>
      <c r="BXH65" s="340"/>
      <c r="BXI65" s="340">
        <f>[8]Orçamento!BXI57</f>
        <v>0</v>
      </c>
      <c r="BXJ65" s="340"/>
      <c r="BXK65" s="340"/>
      <c r="BXL65" s="340"/>
      <c r="BXM65" s="340"/>
      <c r="BXN65" s="340"/>
      <c r="BXO65" s="340"/>
      <c r="BXP65" s="340"/>
      <c r="BXQ65" s="340">
        <f>[8]Orçamento!BXQ57</f>
        <v>0</v>
      </c>
      <c r="BXR65" s="340"/>
      <c r="BXS65" s="340"/>
      <c r="BXT65" s="340"/>
      <c r="BXU65" s="340"/>
      <c r="BXV65" s="340"/>
      <c r="BXW65" s="340"/>
      <c r="BXX65" s="340"/>
      <c r="BXY65" s="340">
        <f>[8]Orçamento!BXY57</f>
        <v>0</v>
      </c>
      <c r="BXZ65" s="340"/>
      <c r="BYA65" s="340"/>
      <c r="BYB65" s="340"/>
      <c r="BYC65" s="340"/>
      <c r="BYD65" s="340"/>
      <c r="BYE65" s="340"/>
      <c r="BYF65" s="340"/>
      <c r="BYG65" s="340">
        <f>[8]Orçamento!BYG57</f>
        <v>0</v>
      </c>
      <c r="BYH65" s="340"/>
      <c r="BYI65" s="340"/>
      <c r="BYJ65" s="340"/>
      <c r="BYK65" s="340"/>
      <c r="BYL65" s="340"/>
      <c r="BYM65" s="340"/>
      <c r="BYN65" s="340"/>
      <c r="BYO65" s="340">
        <f>[8]Orçamento!BYO57</f>
        <v>0</v>
      </c>
      <c r="BYP65" s="340"/>
      <c r="BYQ65" s="340"/>
      <c r="BYR65" s="340"/>
      <c r="BYS65" s="340"/>
      <c r="BYT65" s="340"/>
      <c r="BYU65" s="340"/>
      <c r="BYV65" s="340"/>
      <c r="BYW65" s="340">
        <f>[8]Orçamento!BYW57</f>
        <v>0</v>
      </c>
      <c r="BYX65" s="340"/>
      <c r="BYY65" s="340"/>
      <c r="BYZ65" s="340"/>
      <c r="BZA65" s="340"/>
      <c r="BZB65" s="340"/>
      <c r="BZC65" s="340"/>
      <c r="BZD65" s="340"/>
      <c r="BZE65" s="340">
        <f>[8]Orçamento!BZE57</f>
        <v>0</v>
      </c>
      <c r="BZF65" s="340"/>
      <c r="BZG65" s="340"/>
      <c r="BZH65" s="340"/>
      <c r="BZI65" s="340"/>
      <c r="BZJ65" s="340"/>
      <c r="BZK65" s="340"/>
      <c r="BZL65" s="340"/>
      <c r="BZM65" s="340">
        <f>[8]Orçamento!BZM57</f>
        <v>0</v>
      </c>
      <c r="BZN65" s="340"/>
      <c r="BZO65" s="340"/>
      <c r="BZP65" s="340"/>
      <c r="BZQ65" s="340"/>
      <c r="BZR65" s="340"/>
      <c r="BZS65" s="340"/>
      <c r="BZT65" s="340"/>
      <c r="BZU65" s="340">
        <f>[8]Orçamento!BZU57</f>
        <v>0</v>
      </c>
      <c r="BZV65" s="340"/>
      <c r="BZW65" s="340"/>
      <c r="BZX65" s="340"/>
      <c r="BZY65" s="340"/>
      <c r="BZZ65" s="340"/>
      <c r="CAA65" s="340"/>
      <c r="CAB65" s="340"/>
      <c r="CAC65" s="340">
        <f>[8]Orçamento!CAC57</f>
        <v>0</v>
      </c>
      <c r="CAD65" s="340"/>
      <c r="CAE65" s="340"/>
      <c r="CAF65" s="340"/>
      <c r="CAG65" s="340"/>
      <c r="CAH65" s="340"/>
      <c r="CAI65" s="340"/>
      <c r="CAJ65" s="340"/>
      <c r="CAK65" s="340">
        <f>[8]Orçamento!CAK57</f>
        <v>0</v>
      </c>
      <c r="CAL65" s="340"/>
      <c r="CAM65" s="340"/>
      <c r="CAN65" s="340"/>
      <c r="CAO65" s="340"/>
      <c r="CAP65" s="340"/>
      <c r="CAQ65" s="340"/>
      <c r="CAR65" s="340"/>
      <c r="CAS65" s="340">
        <f>[8]Orçamento!CAS57</f>
        <v>0</v>
      </c>
      <c r="CAT65" s="340"/>
      <c r="CAU65" s="340"/>
      <c r="CAV65" s="340"/>
      <c r="CAW65" s="340"/>
      <c r="CAX65" s="340"/>
      <c r="CAY65" s="340"/>
      <c r="CAZ65" s="340"/>
      <c r="CBA65" s="340">
        <f>[8]Orçamento!CBA57</f>
        <v>0</v>
      </c>
      <c r="CBB65" s="340"/>
      <c r="CBC65" s="340"/>
      <c r="CBD65" s="340"/>
      <c r="CBE65" s="340"/>
      <c r="CBF65" s="340"/>
      <c r="CBG65" s="340"/>
      <c r="CBH65" s="340"/>
      <c r="CBI65" s="340">
        <f>[8]Orçamento!CBI57</f>
        <v>0</v>
      </c>
      <c r="CBJ65" s="340"/>
      <c r="CBK65" s="340"/>
      <c r="CBL65" s="340"/>
      <c r="CBM65" s="340"/>
      <c r="CBN65" s="340"/>
      <c r="CBO65" s="340"/>
      <c r="CBP65" s="340"/>
      <c r="CBQ65" s="340">
        <f>[8]Orçamento!CBQ57</f>
        <v>0</v>
      </c>
      <c r="CBR65" s="340"/>
      <c r="CBS65" s="340"/>
      <c r="CBT65" s="340"/>
      <c r="CBU65" s="340"/>
      <c r="CBV65" s="340"/>
      <c r="CBW65" s="340"/>
      <c r="CBX65" s="340"/>
      <c r="CBY65" s="340">
        <f>[8]Orçamento!CBY57</f>
        <v>0</v>
      </c>
      <c r="CBZ65" s="340"/>
      <c r="CCA65" s="340"/>
      <c r="CCB65" s="340"/>
      <c r="CCC65" s="340"/>
      <c r="CCD65" s="340"/>
      <c r="CCE65" s="340"/>
      <c r="CCF65" s="340"/>
      <c r="CCG65" s="340">
        <f>[8]Orçamento!CCG57</f>
        <v>0</v>
      </c>
      <c r="CCH65" s="340"/>
      <c r="CCI65" s="340"/>
      <c r="CCJ65" s="340"/>
      <c r="CCK65" s="340"/>
      <c r="CCL65" s="340"/>
      <c r="CCM65" s="340"/>
      <c r="CCN65" s="340"/>
      <c r="CCO65" s="340">
        <f>[8]Orçamento!CCO57</f>
        <v>0</v>
      </c>
      <c r="CCP65" s="340"/>
      <c r="CCQ65" s="340"/>
      <c r="CCR65" s="340"/>
      <c r="CCS65" s="340"/>
      <c r="CCT65" s="340"/>
      <c r="CCU65" s="340"/>
      <c r="CCV65" s="340"/>
      <c r="CCW65" s="340">
        <f>[8]Orçamento!CCW57</f>
        <v>0</v>
      </c>
      <c r="CCX65" s="340"/>
      <c r="CCY65" s="340"/>
      <c r="CCZ65" s="340"/>
      <c r="CDA65" s="340"/>
      <c r="CDB65" s="340"/>
      <c r="CDC65" s="340"/>
      <c r="CDD65" s="340"/>
      <c r="CDE65" s="340">
        <f>[8]Orçamento!CDE57</f>
        <v>0</v>
      </c>
      <c r="CDF65" s="340"/>
      <c r="CDG65" s="340"/>
      <c r="CDH65" s="340"/>
      <c r="CDI65" s="340"/>
      <c r="CDJ65" s="340"/>
      <c r="CDK65" s="340"/>
      <c r="CDL65" s="340"/>
      <c r="CDM65" s="340">
        <f>[8]Orçamento!CDM57</f>
        <v>0</v>
      </c>
      <c r="CDN65" s="340"/>
      <c r="CDO65" s="340"/>
      <c r="CDP65" s="340"/>
      <c r="CDQ65" s="340"/>
      <c r="CDR65" s="340"/>
      <c r="CDS65" s="340"/>
      <c r="CDT65" s="340"/>
      <c r="CDU65" s="340">
        <f>[8]Orçamento!CDU57</f>
        <v>0</v>
      </c>
      <c r="CDV65" s="340"/>
      <c r="CDW65" s="340"/>
      <c r="CDX65" s="340"/>
      <c r="CDY65" s="340"/>
      <c r="CDZ65" s="340"/>
      <c r="CEA65" s="340"/>
      <c r="CEB65" s="340"/>
      <c r="CEC65" s="340">
        <f>[8]Orçamento!CEC57</f>
        <v>0</v>
      </c>
      <c r="CED65" s="340"/>
      <c r="CEE65" s="340"/>
      <c r="CEF65" s="340"/>
      <c r="CEG65" s="340"/>
      <c r="CEH65" s="340"/>
      <c r="CEI65" s="340"/>
      <c r="CEJ65" s="340"/>
      <c r="CEK65" s="340">
        <f>[8]Orçamento!CEK57</f>
        <v>0</v>
      </c>
      <c r="CEL65" s="340"/>
      <c r="CEM65" s="340"/>
      <c r="CEN65" s="340"/>
      <c r="CEO65" s="340"/>
      <c r="CEP65" s="340"/>
      <c r="CEQ65" s="340"/>
      <c r="CER65" s="340"/>
      <c r="CES65" s="340">
        <f>[8]Orçamento!CES57</f>
        <v>0</v>
      </c>
      <c r="CET65" s="340"/>
      <c r="CEU65" s="340"/>
      <c r="CEV65" s="340"/>
      <c r="CEW65" s="340"/>
      <c r="CEX65" s="340"/>
      <c r="CEY65" s="340"/>
      <c r="CEZ65" s="340"/>
      <c r="CFA65" s="340">
        <f>[8]Orçamento!CFA57</f>
        <v>0</v>
      </c>
      <c r="CFB65" s="340"/>
      <c r="CFC65" s="340"/>
      <c r="CFD65" s="340"/>
      <c r="CFE65" s="340"/>
      <c r="CFF65" s="340"/>
      <c r="CFG65" s="340"/>
      <c r="CFH65" s="340"/>
      <c r="CFI65" s="340">
        <f>[8]Orçamento!CFI57</f>
        <v>0</v>
      </c>
      <c r="CFJ65" s="340"/>
      <c r="CFK65" s="340"/>
      <c r="CFL65" s="340"/>
      <c r="CFM65" s="340"/>
      <c r="CFN65" s="340"/>
      <c r="CFO65" s="340"/>
      <c r="CFP65" s="340"/>
      <c r="CFQ65" s="340">
        <f>[8]Orçamento!CFQ57</f>
        <v>0</v>
      </c>
      <c r="CFR65" s="340"/>
      <c r="CFS65" s="340"/>
      <c r="CFT65" s="340"/>
      <c r="CFU65" s="340"/>
      <c r="CFV65" s="340"/>
      <c r="CFW65" s="340"/>
      <c r="CFX65" s="340"/>
      <c r="CFY65" s="340">
        <f>[8]Orçamento!CFY57</f>
        <v>0</v>
      </c>
      <c r="CFZ65" s="340"/>
      <c r="CGA65" s="340"/>
      <c r="CGB65" s="340"/>
      <c r="CGC65" s="340"/>
      <c r="CGD65" s="340"/>
      <c r="CGE65" s="340"/>
      <c r="CGF65" s="340"/>
      <c r="CGG65" s="340">
        <f>[8]Orçamento!CGG57</f>
        <v>0</v>
      </c>
      <c r="CGH65" s="340"/>
      <c r="CGI65" s="340"/>
      <c r="CGJ65" s="340"/>
      <c r="CGK65" s="340"/>
      <c r="CGL65" s="340"/>
      <c r="CGM65" s="340"/>
      <c r="CGN65" s="340"/>
      <c r="CGO65" s="340">
        <f>[8]Orçamento!CGO57</f>
        <v>0</v>
      </c>
      <c r="CGP65" s="340"/>
      <c r="CGQ65" s="340"/>
      <c r="CGR65" s="340"/>
      <c r="CGS65" s="340"/>
      <c r="CGT65" s="340"/>
      <c r="CGU65" s="340"/>
      <c r="CGV65" s="340"/>
      <c r="CGW65" s="340">
        <f>[8]Orçamento!CGW57</f>
        <v>0</v>
      </c>
      <c r="CGX65" s="340"/>
      <c r="CGY65" s="340"/>
      <c r="CGZ65" s="340"/>
      <c r="CHA65" s="340"/>
      <c r="CHB65" s="340"/>
      <c r="CHC65" s="340"/>
      <c r="CHD65" s="340"/>
      <c r="CHE65" s="340">
        <f>[8]Orçamento!CHE57</f>
        <v>0</v>
      </c>
      <c r="CHF65" s="340"/>
      <c r="CHG65" s="340"/>
      <c r="CHH65" s="340"/>
      <c r="CHI65" s="340"/>
      <c r="CHJ65" s="340"/>
      <c r="CHK65" s="340"/>
      <c r="CHL65" s="340"/>
      <c r="CHM65" s="340">
        <f>[8]Orçamento!CHM57</f>
        <v>0</v>
      </c>
      <c r="CHN65" s="340"/>
      <c r="CHO65" s="340"/>
      <c r="CHP65" s="340"/>
      <c r="CHQ65" s="340"/>
      <c r="CHR65" s="340"/>
      <c r="CHS65" s="340"/>
      <c r="CHT65" s="340"/>
      <c r="CHU65" s="340">
        <f>[8]Orçamento!CHU57</f>
        <v>0</v>
      </c>
      <c r="CHV65" s="340"/>
      <c r="CHW65" s="340"/>
      <c r="CHX65" s="340"/>
      <c r="CHY65" s="340"/>
      <c r="CHZ65" s="340"/>
      <c r="CIA65" s="340"/>
      <c r="CIB65" s="340"/>
      <c r="CIC65" s="340">
        <f>[8]Orçamento!CIC57</f>
        <v>0</v>
      </c>
      <c r="CID65" s="340"/>
      <c r="CIE65" s="340"/>
      <c r="CIF65" s="340"/>
      <c r="CIG65" s="340"/>
      <c r="CIH65" s="340"/>
      <c r="CII65" s="340"/>
      <c r="CIJ65" s="340"/>
      <c r="CIK65" s="340">
        <f>[8]Orçamento!CIK57</f>
        <v>0</v>
      </c>
      <c r="CIL65" s="340"/>
      <c r="CIM65" s="340"/>
      <c r="CIN65" s="340"/>
      <c r="CIO65" s="340"/>
      <c r="CIP65" s="340"/>
      <c r="CIQ65" s="340"/>
      <c r="CIR65" s="340"/>
      <c r="CIS65" s="340">
        <f>[8]Orçamento!CIS57</f>
        <v>0</v>
      </c>
      <c r="CIT65" s="340"/>
      <c r="CIU65" s="340"/>
      <c r="CIV65" s="340"/>
      <c r="CIW65" s="340"/>
      <c r="CIX65" s="340"/>
      <c r="CIY65" s="340"/>
      <c r="CIZ65" s="340"/>
      <c r="CJA65" s="340">
        <f>[8]Orçamento!CJA57</f>
        <v>0</v>
      </c>
      <c r="CJB65" s="340"/>
      <c r="CJC65" s="340"/>
      <c r="CJD65" s="340"/>
      <c r="CJE65" s="340"/>
      <c r="CJF65" s="340"/>
      <c r="CJG65" s="340"/>
      <c r="CJH65" s="340"/>
      <c r="CJI65" s="340">
        <f>[8]Orçamento!CJI57</f>
        <v>0</v>
      </c>
      <c r="CJJ65" s="340"/>
      <c r="CJK65" s="340"/>
      <c r="CJL65" s="340"/>
      <c r="CJM65" s="340"/>
      <c r="CJN65" s="340"/>
      <c r="CJO65" s="340"/>
      <c r="CJP65" s="340"/>
      <c r="CJQ65" s="340">
        <f>[8]Orçamento!CJQ57</f>
        <v>0</v>
      </c>
      <c r="CJR65" s="340"/>
      <c r="CJS65" s="340"/>
      <c r="CJT65" s="340"/>
      <c r="CJU65" s="340"/>
      <c r="CJV65" s="340"/>
      <c r="CJW65" s="340"/>
      <c r="CJX65" s="340"/>
      <c r="CJY65" s="340">
        <f>[8]Orçamento!CJY57</f>
        <v>0</v>
      </c>
      <c r="CJZ65" s="340"/>
      <c r="CKA65" s="340"/>
      <c r="CKB65" s="340"/>
      <c r="CKC65" s="340"/>
      <c r="CKD65" s="340"/>
      <c r="CKE65" s="340"/>
      <c r="CKF65" s="340"/>
      <c r="CKG65" s="340">
        <f>[8]Orçamento!CKG57</f>
        <v>0</v>
      </c>
      <c r="CKH65" s="340"/>
      <c r="CKI65" s="340"/>
      <c r="CKJ65" s="340"/>
      <c r="CKK65" s="340"/>
      <c r="CKL65" s="340"/>
      <c r="CKM65" s="340"/>
      <c r="CKN65" s="340"/>
      <c r="CKO65" s="340">
        <f>[8]Orçamento!CKO57</f>
        <v>0</v>
      </c>
      <c r="CKP65" s="340"/>
      <c r="CKQ65" s="340"/>
      <c r="CKR65" s="340"/>
      <c r="CKS65" s="340"/>
      <c r="CKT65" s="340"/>
      <c r="CKU65" s="340"/>
      <c r="CKV65" s="340"/>
      <c r="CKW65" s="340">
        <f>[8]Orçamento!CKW57</f>
        <v>0</v>
      </c>
      <c r="CKX65" s="340"/>
      <c r="CKY65" s="340"/>
      <c r="CKZ65" s="340"/>
      <c r="CLA65" s="340"/>
      <c r="CLB65" s="340"/>
      <c r="CLC65" s="340"/>
      <c r="CLD65" s="340"/>
      <c r="CLE65" s="340">
        <f>[8]Orçamento!CLE57</f>
        <v>0</v>
      </c>
      <c r="CLF65" s="340"/>
      <c r="CLG65" s="340"/>
      <c r="CLH65" s="340"/>
      <c r="CLI65" s="340"/>
      <c r="CLJ65" s="340"/>
      <c r="CLK65" s="340"/>
      <c r="CLL65" s="340"/>
      <c r="CLM65" s="340">
        <f>[8]Orçamento!CLM57</f>
        <v>0</v>
      </c>
      <c r="CLN65" s="340"/>
      <c r="CLO65" s="340"/>
      <c r="CLP65" s="340"/>
      <c r="CLQ65" s="340"/>
      <c r="CLR65" s="340"/>
      <c r="CLS65" s="340"/>
      <c r="CLT65" s="340"/>
      <c r="CLU65" s="340">
        <f>[8]Orçamento!CLU57</f>
        <v>0</v>
      </c>
      <c r="CLV65" s="340"/>
      <c r="CLW65" s="340"/>
      <c r="CLX65" s="340"/>
      <c r="CLY65" s="340"/>
      <c r="CLZ65" s="340"/>
      <c r="CMA65" s="340"/>
      <c r="CMB65" s="340"/>
      <c r="CMC65" s="340">
        <f>[8]Orçamento!CMC57</f>
        <v>0</v>
      </c>
      <c r="CMD65" s="340"/>
      <c r="CME65" s="340"/>
      <c r="CMF65" s="340"/>
      <c r="CMG65" s="340"/>
      <c r="CMH65" s="340"/>
      <c r="CMI65" s="340"/>
      <c r="CMJ65" s="340"/>
      <c r="CMK65" s="340">
        <f>[8]Orçamento!CMK57</f>
        <v>0</v>
      </c>
      <c r="CML65" s="340"/>
      <c r="CMM65" s="340"/>
      <c r="CMN65" s="340"/>
      <c r="CMO65" s="340"/>
      <c r="CMP65" s="340"/>
      <c r="CMQ65" s="340"/>
      <c r="CMR65" s="340"/>
      <c r="CMS65" s="340">
        <f>[8]Orçamento!CMS57</f>
        <v>0</v>
      </c>
      <c r="CMT65" s="340"/>
      <c r="CMU65" s="340"/>
      <c r="CMV65" s="340"/>
      <c r="CMW65" s="340"/>
      <c r="CMX65" s="340"/>
      <c r="CMY65" s="340"/>
      <c r="CMZ65" s="340"/>
      <c r="CNA65" s="340">
        <f>[8]Orçamento!CNA57</f>
        <v>0</v>
      </c>
      <c r="CNB65" s="340"/>
      <c r="CNC65" s="340"/>
      <c r="CND65" s="340"/>
      <c r="CNE65" s="340"/>
      <c r="CNF65" s="340"/>
      <c r="CNG65" s="340"/>
      <c r="CNH65" s="340"/>
      <c r="CNI65" s="340">
        <f>[8]Orçamento!CNI57</f>
        <v>0</v>
      </c>
      <c r="CNJ65" s="340"/>
      <c r="CNK65" s="340"/>
      <c r="CNL65" s="340"/>
      <c r="CNM65" s="340"/>
      <c r="CNN65" s="340"/>
      <c r="CNO65" s="340"/>
      <c r="CNP65" s="340"/>
      <c r="CNQ65" s="340">
        <f>[8]Orçamento!CNQ57</f>
        <v>0</v>
      </c>
      <c r="CNR65" s="340"/>
      <c r="CNS65" s="340"/>
      <c r="CNT65" s="340"/>
      <c r="CNU65" s="340"/>
      <c r="CNV65" s="340"/>
      <c r="CNW65" s="340"/>
      <c r="CNX65" s="340"/>
      <c r="CNY65" s="340">
        <f>[8]Orçamento!CNY57</f>
        <v>0</v>
      </c>
      <c r="CNZ65" s="340"/>
      <c r="COA65" s="340"/>
      <c r="COB65" s="340"/>
      <c r="COC65" s="340"/>
      <c r="COD65" s="340"/>
      <c r="COE65" s="340"/>
      <c r="COF65" s="340"/>
      <c r="COG65" s="340">
        <f>[8]Orçamento!COG57</f>
        <v>0</v>
      </c>
      <c r="COH65" s="340"/>
      <c r="COI65" s="340"/>
      <c r="COJ65" s="340"/>
      <c r="COK65" s="340"/>
      <c r="COL65" s="340"/>
      <c r="COM65" s="340"/>
      <c r="CON65" s="340"/>
      <c r="COO65" s="340">
        <f>[8]Orçamento!COO57</f>
        <v>0</v>
      </c>
      <c r="COP65" s="340"/>
      <c r="COQ65" s="340"/>
      <c r="COR65" s="340"/>
      <c r="COS65" s="340"/>
      <c r="COT65" s="340"/>
      <c r="COU65" s="340"/>
      <c r="COV65" s="340"/>
      <c r="COW65" s="340">
        <f>[8]Orçamento!COW57</f>
        <v>0</v>
      </c>
      <c r="COX65" s="340"/>
      <c r="COY65" s="340"/>
      <c r="COZ65" s="340"/>
      <c r="CPA65" s="340"/>
      <c r="CPB65" s="340"/>
      <c r="CPC65" s="340"/>
      <c r="CPD65" s="340"/>
      <c r="CPE65" s="340">
        <f>[8]Orçamento!CPE57</f>
        <v>0</v>
      </c>
      <c r="CPF65" s="340"/>
      <c r="CPG65" s="340"/>
      <c r="CPH65" s="340"/>
      <c r="CPI65" s="340"/>
      <c r="CPJ65" s="340"/>
      <c r="CPK65" s="340"/>
      <c r="CPL65" s="340"/>
      <c r="CPM65" s="340">
        <f>[8]Orçamento!CPM57</f>
        <v>0</v>
      </c>
      <c r="CPN65" s="340"/>
      <c r="CPO65" s="340"/>
      <c r="CPP65" s="340"/>
      <c r="CPQ65" s="340"/>
      <c r="CPR65" s="340"/>
      <c r="CPS65" s="340"/>
      <c r="CPT65" s="340"/>
      <c r="CPU65" s="340">
        <f>[8]Orçamento!CPU57</f>
        <v>0</v>
      </c>
      <c r="CPV65" s="340"/>
      <c r="CPW65" s="340"/>
      <c r="CPX65" s="340"/>
      <c r="CPY65" s="340"/>
      <c r="CPZ65" s="340"/>
      <c r="CQA65" s="340"/>
      <c r="CQB65" s="340"/>
      <c r="CQC65" s="340">
        <f>[8]Orçamento!CQC57</f>
        <v>0</v>
      </c>
      <c r="CQD65" s="340"/>
      <c r="CQE65" s="340"/>
      <c r="CQF65" s="340"/>
      <c r="CQG65" s="340"/>
      <c r="CQH65" s="340"/>
      <c r="CQI65" s="340"/>
      <c r="CQJ65" s="340"/>
      <c r="CQK65" s="340">
        <f>[8]Orçamento!CQK57</f>
        <v>0</v>
      </c>
      <c r="CQL65" s="340"/>
      <c r="CQM65" s="340"/>
      <c r="CQN65" s="340"/>
      <c r="CQO65" s="340"/>
      <c r="CQP65" s="340"/>
      <c r="CQQ65" s="340"/>
      <c r="CQR65" s="340"/>
      <c r="CQS65" s="340">
        <f>[8]Orçamento!CQS57</f>
        <v>0</v>
      </c>
      <c r="CQT65" s="340"/>
      <c r="CQU65" s="340"/>
      <c r="CQV65" s="340"/>
      <c r="CQW65" s="340"/>
      <c r="CQX65" s="340"/>
      <c r="CQY65" s="340"/>
      <c r="CQZ65" s="340"/>
      <c r="CRA65" s="340">
        <f>[8]Orçamento!CRA57</f>
        <v>0</v>
      </c>
      <c r="CRB65" s="340"/>
      <c r="CRC65" s="340"/>
      <c r="CRD65" s="340"/>
      <c r="CRE65" s="340"/>
      <c r="CRF65" s="340"/>
      <c r="CRG65" s="340"/>
      <c r="CRH65" s="340"/>
      <c r="CRI65" s="340">
        <f>[8]Orçamento!CRI57</f>
        <v>0</v>
      </c>
      <c r="CRJ65" s="340"/>
      <c r="CRK65" s="340"/>
      <c r="CRL65" s="340"/>
      <c r="CRM65" s="340"/>
      <c r="CRN65" s="340"/>
      <c r="CRO65" s="340"/>
      <c r="CRP65" s="340"/>
      <c r="CRQ65" s="340">
        <f>[8]Orçamento!CRQ57</f>
        <v>0</v>
      </c>
      <c r="CRR65" s="340"/>
      <c r="CRS65" s="340"/>
      <c r="CRT65" s="340"/>
      <c r="CRU65" s="340"/>
      <c r="CRV65" s="340"/>
      <c r="CRW65" s="340"/>
      <c r="CRX65" s="340"/>
      <c r="CRY65" s="340">
        <f>[8]Orçamento!CRY57</f>
        <v>0</v>
      </c>
      <c r="CRZ65" s="340"/>
      <c r="CSA65" s="340"/>
      <c r="CSB65" s="340"/>
      <c r="CSC65" s="340"/>
      <c r="CSD65" s="340"/>
      <c r="CSE65" s="340"/>
      <c r="CSF65" s="340"/>
      <c r="CSG65" s="340">
        <f>[8]Orçamento!CSG57</f>
        <v>0</v>
      </c>
      <c r="CSH65" s="340"/>
      <c r="CSI65" s="340"/>
      <c r="CSJ65" s="340"/>
      <c r="CSK65" s="340"/>
      <c r="CSL65" s="340"/>
      <c r="CSM65" s="340"/>
      <c r="CSN65" s="340"/>
      <c r="CSO65" s="340">
        <f>[8]Orçamento!CSO57</f>
        <v>0</v>
      </c>
      <c r="CSP65" s="340"/>
      <c r="CSQ65" s="340"/>
      <c r="CSR65" s="340"/>
      <c r="CSS65" s="340"/>
      <c r="CST65" s="340"/>
      <c r="CSU65" s="340"/>
      <c r="CSV65" s="340"/>
      <c r="CSW65" s="340">
        <f>[8]Orçamento!CSW57</f>
        <v>0</v>
      </c>
      <c r="CSX65" s="340"/>
      <c r="CSY65" s="340"/>
      <c r="CSZ65" s="340"/>
      <c r="CTA65" s="340"/>
      <c r="CTB65" s="340"/>
      <c r="CTC65" s="340"/>
      <c r="CTD65" s="340"/>
      <c r="CTE65" s="340">
        <f>[8]Orçamento!CTE57</f>
        <v>0</v>
      </c>
      <c r="CTF65" s="340"/>
      <c r="CTG65" s="340"/>
      <c r="CTH65" s="340"/>
      <c r="CTI65" s="340"/>
      <c r="CTJ65" s="340"/>
      <c r="CTK65" s="340"/>
      <c r="CTL65" s="340"/>
      <c r="CTM65" s="340">
        <f>[8]Orçamento!CTM57</f>
        <v>0</v>
      </c>
      <c r="CTN65" s="340"/>
      <c r="CTO65" s="340"/>
      <c r="CTP65" s="340"/>
      <c r="CTQ65" s="340"/>
      <c r="CTR65" s="340"/>
      <c r="CTS65" s="340"/>
      <c r="CTT65" s="340"/>
      <c r="CTU65" s="340">
        <f>[8]Orçamento!CTU57</f>
        <v>0</v>
      </c>
      <c r="CTV65" s="340"/>
      <c r="CTW65" s="340"/>
      <c r="CTX65" s="340"/>
      <c r="CTY65" s="340"/>
      <c r="CTZ65" s="340"/>
      <c r="CUA65" s="340"/>
      <c r="CUB65" s="340"/>
      <c r="CUC65" s="340">
        <f>[8]Orçamento!CUC57</f>
        <v>0</v>
      </c>
      <c r="CUD65" s="340"/>
      <c r="CUE65" s="340"/>
      <c r="CUF65" s="340"/>
      <c r="CUG65" s="340"/>
      <c r="CUH65" s="340"/>
      <c r="CUI65" s="340"/>
      <c r="CUJ65" s="340"/>
      <c r="CUK65" s="340">
        <f>[8]Orçamento!CUK57</f>
        <v>0</v>
      </c>
      <c r="CUL65" s="340"/>
      <c r="CUM65" s="340"/>
      <c r="CUN65" s="340"/>
      <c r="CUO65" s="340"/>
      <c r="CUP65" s="340"/>
      <c r="CUQ65" s="340"/>
      <c r="CUR65" s="340"/>
      <c r="CUS65" s="340">
        <f>[8]Orçamento!CUS57</f>
        <v>0</v>
      </c>
      <c r="CUT65" s="340"/>
      <c r="CUU65" s="340"/>
      <c r="CUV65" s="340"/>
      <c r="CUW65" s="340"/>
      <c r="CUX65" s="340"/>
      <c r="CUY65" s="340"/>
      <c r="CUZ65" s="340"/>
      <c r="CVA65" s="340">
        <f>[8]Orçamento!CVA57</f>
        <v>0</v>
      </c>
      <c r="CVB65" s="340"/>
      <c r="CVC65" s="340"/>
      <c r="CVD65" s="340"/>
      <c r="CVE65" s="340"/>
      <c r="CVF65" s="340"/>
      <c r="CVG65" s="340"/>
      <c r="CVH65" s="340"/>
      <c r="CVI65" s="340">
        <f>[8]Orçamento!CVI57</f>
        <v>0</v>
      </c>
      <c r="CVJ65" s="340"/>
      <c r="CVK65" s="340"/>
      <c r="CVL65" s="340"/>
      <c r="CVM65" s="340"/>
      <c r="CVN65" s="340"/>
      <c r="CVO65" s="340"/>
      <c r="CVP65" s="340"/>
      <c r="CVQ65" s="340">
        <f>[8]Orçamento!CVQ57</f>
        <v>0</v>
      </c>
      <c r="CVR65" s="340"/>
      <c r="CVS65" s="340"/>
      <c r="CVT65" s="340"/>
      <c r="CVU65" s="340"/>
      <c r="CVV65" s="340"/>
      <c r="CVW65" s="340"/>
      <c r="CVX65" s="340"/>
      <c r="CVY65" s="340">
        <f>[8]Orçamento!CVY57</f>
        <v>0</v>
      </c>
      <c r="CVZ65" s="340"/>
      <c r="CWA65" s="340"/>
      <c r="CWB65" s="340"/>
      <c r="CWC65" s="340"/>
      <c r="CWD65" s="340"/>
      <c r="CWE65" s="340"/>
      <c r="CWF65" s="340"/>
      <c r="CWG65" s="340">
        <f>[8]Orçamento!CWG57</f>
        <v>0</v>
      </c>
      <c r="CWH65" s="340"/>
      <c r="CWI65" s="340"/>
      <c r="CWJ65" s="340"/>
      <c r="CWK65" s="340"/>
      <c r="CWL65" s="340"/>
      <c r="CWM65" s="340"/>
      <c r="CWN65" s="340"/>
      <c r="CWO65" s="340">
        <f>[8]Orçamento!CWO57</f>
        <v>0</v>
      </c>
      <c r="CWP65" s="340"/>
      <c r="CWQ65" s="340"/>
      <c r="CWR65" s="340"/>
      <c r="CWS65" s="340"/>
      <c r="CWT65" s="340"/>
      <c r="CWU65" s="340"/>
      <c r="CWV65" s="340"/>
      <c r="CWW65" s="340">
        <f>[8]Orçamento!CWW57</f>
        <v>0</v>
      </c>
      <c r="CWX65" s="340"/>
      <c r="CWY65" s="340"/>
      <c r="CWZ65" s="340"/>
      <c r="CXA65" s="340"/>
      <c r="CXB65" s="340"/>
      <c r="CXC65" s="340"/>
      <c r="CXD65" s="340"/>
      <c r="CXE65" s="340">
        <f>[8]Orçamento!CXE57</f>
        <v>0</v>
      </c>
      <c r="CXF65" s="340"/>
      <c r="CXG65" s="340"/>
      <c r="CXH65" s="340"/>
      <c r="CXI65" s="340"/>
      <c r="CXJ65" s="340"/>
      <c r="CXK65" s="340"/>
      <c r="CXL65" s="340"/>
      <c r="CXM65" s="340">
        <f>[8]Orçamento!CXM57</f>
        <v>0</v>
      </c>
      <c r="CXN65" s="340"/>
      <c r="CXO65" s="340"/>
      <c r="CXP65" s="340"/>
      <c r="CXQ65" s="340"/>
      <c r="CXR65" s="340"/>
      <c r="CXS65" s="340"/>
      <c r="CXT65" s="340"/>
      <c r="CXU65" s="340">
        <f>[8]Orçamento!CXU57</f>
        <v>0</v>
      </c>
      <c r="CXV65" s="340"/>
      <c r="CXW65" s="340"/>
      <c r="CXX65" s="340"/>
      <c r="CXY65" s="340"/>
      <c r="CXZ65" s="340"/>
      <c r="CYA65" s="340"/>
      <c r="CYB65" s="340"/>
      <c r="CYC65" s="340">
        <f>[8]Orçamento!CYC57</f>
        <v>0</v>
      </c>
      <c r="CYD65" s="340"/>
      <c r="CYE65" s="340"/>
      <c r="CYF65" s="340"/>
      <c r="CYG65" s="340"/>
      <c r="CYH65" s="340"/>
      <c r="CYI65" s="340"/>
      <c r="CYJ65" s="340"/>
      <c r="CYK65" s="340">
        <f>[8]Orçamento!CYK57</f>
        <v>0</v>
      </c>
      <c r="CYL65" s="340"/>
      <c r="CYM65" s="340"/>
      <c r="CYN65" s="340"/>
      <c r="CYO65" s="340"/>
      <c r="CYP65" s="340"/>
      <c r="CYQ65" s="340"/>
      <c r="CYR65" s="340"/>
      <c r="CYS65" s="340">
        <f>[8]Orçamento!CYS57</f>
        <v>0</v>
      </c>
      <c r="CYT65" s="340"/>
      <c r="CYU65" s="340"/>
      <c r="CYV65" s="340"/>
      <c r="CYW65" s="340"/>
      <c r="CYX65" s="340"/>
      <c r="CYY65" s="340"/>
      <c r="CYZ65" s="340"/>
      <c r="CZA65" s="340">
        <f>[8]Orçamento!CZA57</f>
        <v>0</v>
      </c>
      <c r="CZB65" s="340"/>
      <c r="CZC65" s="340"/>
      <c r="CZD65" s="340"/>
      <c r="CZE65" s="340"/>
      <c r="CZF65" s="340"/>
      <c r="CZG65" s="340"/>
      <c r="CZH65" s="340"/>
      <c r="CZI65" s="340">
        <f>[8]Orçamento!CZI57</f>
        <v>0</v>
      </c>
      <c r="CZJ65" s="340"/>
      <c r="CZK65" s="340"/>
      <c r="CZL65" s="340"/>
      <c r="CZM65" s="340"/>
      <c r="CZN65" s="340"/>
      <c r="CZO65" s="340"/>
      <c r="CZP65" s="340"/>
      <c r="CZQ65" s="340">
        <f>[8]Orçamento!CZQ57</f>
        <v>0</v>
      </c>
      <c r="CZR65" s="340"/>
      <c r="CZS65" s="340"/>
      <c r="CZT65" s="340"/>
      <c r="CZU65" s="340"/>
      <c r="CZV65" s="340"/>
      <c r="CZW65" s="340"/>
      <c r="CZX65" s="340"/>
      <c r="CZY65" s="340">
        <f>[8]Orçamento!CZY57</f>
        <v>0</v>
      </c>
      <c r="CZZ65" s="340"/>
      <c r="DAA65" s="340"/>
      <c r="DAB65" s="340"/>
      <c r="DAC65" s="340"/>
      <c r="DAD65" s="340"/>
      <c r="DAE65" s="340"/>
      <c r="DAF65" s="340"/>
      <c r="DAG65" s="340">
        <f>[8]Orçamento!DAG57</f>
        <v>0</v>
      </c>
      <c r="DAH65" s="340"/>
      <c r="DAI65" s="340"/>
      <c r="DAJ65" s="340"/>
      <c r="DAK65" s="340"/>
      <c r="DAL65" s="340"/>
      <c r="DAM65" s="340"/>
      <c r="DAN65" s="340"/>
      <c r="DAO65" s="340">
        <f>[8]Orçamento!DAO57</f>
        <v>0</v>
      </c>
      <c r="DAP65" s="340"/>
      <c r="DAQ65" s="340"/>
      <c r="DAR65" s="340"/>
      <c r="DAS65" s="340"/>
      <c r="DAT65" s="340"/>
      <c r="DAU65" s="340"/>
      <c r="DAV65" s="340"/>
      <c r="DAW65" s="340">
        <f>[8]Orçamento!DAW57</f>
        <v>0</v>
      </c>
      <c r="DAX65" s="340"/>
      <c r="DAY65" s="340"/>
      <c r="DAZ65" s="340"/>
      <c r="DBA65" s="340"/>
      <c r="DBB65" s="340"/>
      <c r="DBC65" s="340"/>
      <c r="DBD65" s="340"/>
      <c r="DBE65" s="340">
        <f>[8]Orçamento!DBE57</f>
        <v>0</v>
      </c>
      <c r="DBF65" s="340"/>
      <c r="DBG65" s="340"/>
      <c r="DBH65" s="340"/>
      <c r="DBI65" s="340"/>
      <c r="DBJ65" s="340"/>
      <c r="DBK65" s="340"/>
      <c r="DBL65" s="340"/>
      <c r="DBM65" s="340">
        <f>[8]Orçamento!DBM57</f>
        <v>0</v>
      </c>
      <c r="DBN65" s="340"/>
      <c r="DBO65" s="340"/>
      <c r="DBP65" s="340"/>
      <c r="DBQ65" s="340"/>
      <c r="DBR65" s="340"/>
      <c r="DBS65" s="340"/>
      <c r="DBT65" s="340"/>
      <c r="DBU65" s="340">
        <f>[8]Orçamento!DBU57</f>
        <v>0</v>
      </c>
      <c r="DBV65" s="340"/>
      <c r="DBW65" s="340"/>
      <c r="DBX65" s="340"/>
      <c r="DBY65" s="340"/>
      <c r="DBZ65" s="340"/>
      <c r="DCA65" s="340"/>
      <c r="DCB65" s="340"/>
      <c r="DCC65" s="340">
        <f>[8]Orçamento!DCC57</f>
        <v>0</v>
      </c>
      <c r="DCD65" s="340"/>
      <c r="DCE65" s="340"/>
      <c r="DCF65" s="340"/>
      <c r="DCG65" s="340"/>
      <c r="DCH65" s="340"/>
      <c r="DCI65" s="340"/>
      <c r="DCJ65" s="340"/>
      <c r="DCK65" s="340">
        <f>[8]Orçamento!DCK57</f>
        <v>0</v>
      </c>
      <c r="DCL65" s="340"/>
      <c r="DCM65" s="340"/>
      <c r="DCN65" s="340"/>
      <c r="DCO65" s="340"/>
      <c r="DCP65" s="340"/>
      <c r="DCQ65" s="340"/>
      <c r="DCR65" s="340"/>
      <c r="DCS65" s="340">
        <f>[8]Orçamento!DCS57</f>
        <v>0</v>
      </c>
      <c r="DCT65" s="340"/>
      <c r="DCU65" s="340"/>
      <c r="DCV65" s="340"/>
      <c r="DCW65" s="340"/>
      <c r="DCX65" s="340"/>
      <c r="DCY65" s="340"/>
      <c r="DCZ65" s="340"/>
      <c r="DDA65" s="340">
        <f>[8]Orçamento!DDA57</f>
        <v>0</v>
      </c>
      <c r="DDB65" s="340"/>
      <c r="DDC65" s="340"/>
      <c r="DDD65" s="340"/>
      <c r="DDE65" s="340"/>
      <c r="DDF65" s="340"/>
      <c r="DDG65" s="340"/>
      <c r="DDH65" s="340"/>
      <c r="DDI65" s="340">
        <f>[8]Orçamento!DDI57</f>
        <v>0</v>
      </c>
      <c r="DDJ65" s="340"/>
      <c r="DDK65" s="340"/>
      <c r="DDL65" s="340"/>
      <c r="DDM65" s="340"/>
      <c r="DDN65" s="340"/>
      <c r="DDO65" s="340"/>
      <c r="DDP65" s="340"/>
      <c r="DDQ65" s="340">
        <f>[8]Orçamento!DDQ57</f>
        <v>0</v>
      </c>
      <c r="DDR65" s="340"/>
      <c r="DDS65" s="340"/>
      <c r="DDT65" s="340"/>
      <c r="DDU65" s="340"/>
      <c r="DDV65" s="340"/>
      <c r="DDW65" s="340"/>
      <c r="DDX65" s="340"/>
      <c r="DDY65" s="340">
        <f>[8]Orçamento!DDY57</f>
        <v>0</v>
      </c>
      <c r="DDZ65" s="340"/>
      <c r="DEA65" s="340"/>
      <c r="DEB65" s="340"/>
      <c r="DEC65" s="340"/>
      <c r="DED65" s="340"/>
      <c r="DEE65" s="340"/>
      <c r="DEF65" s="340"/>
      <c r="DEG65" s="340">
        <f>[8]Orçamento!DEG57</f>
        <v>0</v>
      </c>
      <c r="DEH65" s="340"/>
      <c r="DEI65" s="340"/>
      <c r="DEJ65" s="340"/>
      <c r="DEK65" s="340"/>
      <c r="DEL65" s="340"/>
      <c r="DEM65" s="340"/>
      <c r="DEN65" s="340"/>
      <c r="DEO65" s="340">
        <f>[8]Orçamento!DEO57</f>
        <v>0</v>
      </c>
      <c r="DEP65" s="340"/>
      <c r="DEQ65" s="340"/>
      <c r="DER65" s="340"/>
      <c r="DES65" s="340"/>
      <c r="DET65" s="340"/>
      <c r="DEU65" s="340"/>
      <c r="DEV65" s="340"/>
      <c r="DEW65" s="340">
        <f>[8]Orçamento!DEW57</f>
        <v>0</v>
      </c>
      <c r="DEX65" s="340"/>
      <c r="DEY65" s="340"/>
      <c r="DEZ65" s="340"/>
      <c r="DFA65" s="340"/>
      <c r="DFB65" s="340"/>
      <c r="DFC65" s="340"/>
      <c r="DFD65" s="340"/>
      <c r="DFE65" s="340">
        <f>[8]Orçamento!DFE57</f>
        <v>0</v>
      </c>
      <c r="DFF65" s="340"/>
      <c r="DFG65" s="340"/>
      <c r="DFH65" s="340"/>
      <c r="DFI65" s="340"/>
      <c r="DFJ65" s="340"/>
      <c r="DFK65" s="340"/>
      <c r="DFL65" s="340"/>
      <c r="DFM65" s="340">
        <f>[8]Orçamento!DFM57</f>
        <v>0</v>
      </c>
      <c r="DFN65" s="340"/>
      <c r="DFO65" s="340"/>
      <c r="DFP65" s="340"/>
      <c r="DFQ65" s="340"/>
      <c r="DFR65" s="340"/>
      <c r="DFS65" s="340"/>
      <c r="DFT65" s="340"/>
      <c r="DFU65" s="340">
        <f>[8]Orçamento!DFU57</f>
        <v>0</v>
      </c>
      <c r="DFV65" s="340"/>
      <c r="DFW65" s="340"/>
      <c r="DFX65" s="340"/>
      <c r="DFY65" s="340"/>
      <c r="DFZ65" s="340"/>
      <c r="DGA65" s="340"/>
      <c r="DGB65" s="340"/>
      <c r="DGC65" s="340">
        <f>[8]Orçamento!DGC57</f>
        <v>0</v>
      </c>
      <c r="DGD65" s="340"/>
      <c r="DGE65" s="340"/>
      <c r="DGF65" s="340"/>
      <c r="DGG65" s="340"/>
      <c r="DGH65" s="340"/>
      <c r="DGI65" s="340"/>
      <c r="DGJ65" s="340"/>
      <c r="DGK65" s="340">
        <f>[8]Orçamento!DGK57</f>
        <v>0</v>
      </c>
      <c r="DGL65" s="340"/>
      <c r="DGM65" s="340"/>
      <c r="DGN65" s="340"/>
      <c r="DGO65" s="340"/>
      <c r="DGP65" s="340"/>
      <c r="DGQ65" s="340"/>
      <c r="DGR65" s="340"/>
      <c r="DGS65" s="340">
        <f>[8]Orçamento!DGS57</f>
        <v>0</v>
      </c>
      <c r="DGT65" s="340"/>
      <c r="DGU65" s="340"/>
      <c r="DGV65" s="340"/>
      <c r="DGW65" s="340"/>
      <c r="DGX65" s="340"/>
      <c r="DGY65" s="340"/>
      <c r="DGZ65" s="340"/>
      <c r="DHA65" s="340">
        <f>[8]Orçamento!DHA57</f>
        <v>0</v>
      </c>
      <c r="DHB65" s="340"/>
      <c r="DHC65" s="340"/>
      <c r="DHD65" s="340"/>
      <c r="DHE65" s="340"/>
      <c r="DHF65" s="340"/>
      <c r="DHG65" s="340"/>
      <c r="DHH65" s="340"/>
      <c r="DHI65" s="340">
        <f>[8]Orçamento!DHI57</f>
        <v>0</v>
      </c>
      <c r="DHJ65" s="340"/>
      <c r="DHK65" s="340"/>
      <c r="DHL65" s="340"/>
      <c r="DHM65" s="340"/>
      <c r="DHN65" s="340"/>
      <c r="DHO65" s="340"/>
      <c r="DHP65" s="340"/>
      <c r="DHQ65" s="340">
        <f>[8]Orçamento!DHQ57</f>
        <v>0</v>
      </c>
      <c r="DHR65" s="340"/>
      <c r="DHS65" s="340"/>
      <c r="DHT65" s="340"/>
      <c r="DHU65" s="340"/>
      <c r="DHV65" s="340"/>
      <c r="DHW65" s="340"/>
      <c r="DHX65" s="340"/>
      <c r="DHY65" s="340">
        <f>[8]Orçamento!DHY57</f>
        <v>0</v>
      </c>
      <c r="DHZ65" s="340"/>
      <c r="DIA65" s="340"/>
      <c r="DIB65" s="340"/>
      <c r="DIC65" s="340"/>
      <c r="DID65" s="340"/>
      <c r="DIE65" s="340"/>
      <c r="DIF65" s="340"/>
      <c r="DIG65" s="340">
        <f>[8]Orçamento!DIG57</f>
        <v>0</v>
      </c>
      <c r="DIH65" s="340"/>
      <c r="DII65" s="340"/>
      <c r="DIJ65" s="340"/>
      <c r="DIK65" s="340"/>
      <c r="DIL65" s="340"/>
      <c r="DIM65" s="340"/>
      <c r="DIN65" s="340"/>
      <c r="DIO65" s="340">
        <f>[8]Orçamento!DIO57</f>
        <v>0</v>
      </c>
      <c r="DIP65" s="340"/>
      <c r="DIQ65" s="340"/>
      <c r="DIR65" s="340"/>
      <c r="DIS65" s="340"/>
      <c r="DIT65" s="340"/>
      <c r="DIU65" s="340"/>
      <c r="DIV65" s="340"/>
      <c r="DIW65" s="340">
        <f>[8]Orçamento!DIW57</f>
        <v>0</v>
      </c>
      <c r="DIX65" s="340"/>
      <c r="DIY65" s="340"/>
      <c r="DIZ65" s="340"/>
      <c r="DJA65" s="340"/>
      <c r="DJB65" s="340"/>
      <c r="DJC65" s="340"/>
      <c r="DJD65" s="340"/>
      <c r="DJE65" s="340">
        <f>[8]Orçamento!DJE57</f>
        <v>0</v>
      </c>
      <c r="DJF65" s="340"/>
      <c r="DJG65" s="340"/>
      <c r="DJH65" s="340"/>
      <c r="DJI65" s="340"/>
      <c r="DJJ65" s="340"/>
      <c r="DJK65" s="340"/>
      <c r="DJL65" s="340"/>
      <c r="DJM65" s="340">
        <f>[8]Orçamento!DJM57</f>
        <v>0</v>
      </c>
      <c r="DJN65" s="340"/>
      <c r="DJO65" s="340"/>
      <c r="DJP65" s="340"/>
      <c r="DJQ65" s="340"/>
      <c r="DJR65" s="340"/>
      <c r="DJS65" s="340"/>
      <c r="DJT65" s="340"/>
      <c r="DJU65" s="340">
        <f>[8]Orçamento!DJU57</f>
        <v>0</v>
      </c>
      <c r="DJV65" s="340"/>
      <c r="DJW65" s="340"/>
      <c r="DJX65" s="340"/>
      <c r="DJY65" s="340"/>
      <c r="DJZ65" s="340"/>
      <c r="DKA65" s="340"/>
      <c r="DKB65" s="340"/>
      <c r="DKC65" s="340">
        <f>[8]Orçamento!DKC57</f>
        <v>0</v>
      </c>
      <c r="DKD65" s="340"/>
      <c r="DKE65" s="340"/>
      <c r="DKF65" s="340"/>
      <c r="DKG65" s="340"/>
      <c r="DKH65" s="340"/>
      <c r="DKI65" s="340"/>
      <c r="DKJ65" s="340"/>
      <c r="DKK65" s="340">
        <f>[8]Orçamento!DKK57</f>
        <v>0</v>
      </c>
      <c r="DKL65" s="340"/>
      <c r="DKM65" s="340"/>
      <c r="DKN65" s="340"/>
      <c r="DKO65" s="340"/>
      <c r="DKP65" s="340"/>
      <c r="DKQ65" s="340"/>
      <c r="DKR65" s="340"/>
      <c r="DKS65" s="340">
        <f>[8]Orçamento!DKS57</f>
        <v>0</v>
      </c>
      <c r="DKT65" s="340"/>
      <c r="DKU65" s="340"/>
      <c r="DKV65" s="340"/>
      <c r="DKW65" s="340"/>
      <c r="DKX65" s="340"/>
      <c r="DKY65" s="340"/>
      <c r="DKZ65" s="340"/>
      <c r="DLA65" s="340">
        <f>[8]Orçamento!DLA57</f>
        <v>0</v>
      </c>
      <c r="DLB65" s="340"/>
      <c r="DLC65" s="340"/>
      <c r="DLD65" s="340"/>
      <c r="DLE65" s="340"/>
      <c r="DLF65" s="340"/>
      <c r="DLG65" s="340"/>
      <c r="DLH65" s="340"/>
      <c r="DLI65" s="340">
        <f>[8]Orçamento!DLI57</f>
        <v>0</v>
      </c>
      <c r="DLJ65" s="340"/>
      <c r="DLK65" s="340"/>
      <c r="DLL65" s="340"/>
      <c r="DLM65" s="340"/>
      <c r="DLN65" s="340"/>
      <c r="DLO65" s="340"/>
      <c r="DLP65" s="340"/>
      <c r="DLQ65" s="340">
        <f>[8]Orçamento!DLQ57</f>
        <v>0</v>
      </c>
      <c r="DLR65" s="340"/>
      <c r="DLS65" s="340"/>
      <c r="DLT65" s="340"/>
      <c r="DLU65" s="340"/>
      <c r="DLV65" s="340"/>
      <c r="DLW65" s="340"/>
      <c r="DLX65" s="340"/>
      <c r="DLY65" s="340">
        <f>[8]Orçamento!DLY57</f>
        <v>0</v>
      </c>
      <c r="DLZ65" s="340"/>
      <c r="DMA65" s="340"/>
      <c r="DMB65" s="340"/>
      <c r="DMC65" s="340"/>
      <c r="DMD65" s="340"/>
      <c r="DME65" s="340"/>
      <c r="DMF65" s="340"/>
      <c r="DMG65" s="340">
        <f>[8]Orçamento!DMG57</f>
        <v>0</v>
      </c>
      <c r="DMH65" s="340"/>
      <c r="DMI65" s="340"/>
      <c r="DMJ65" s="340"/>
      <c r="DMK65" s="340"/>
      <c r="DML65" s="340"/>
      <c r="DMM65" s="340"/>
      <c r="DMN65" s="340"/>
      <c r="DMO65" s="340">
        <f>[8]Orçamento!DMO57</f>
        <v>0</v>
      </c>
      <c r="DMP65" s="340"/>
      <c r="DMQ65" s="340"/>
      <c r="DMR65" s="340"/>
      <c r="DMS65" s="340"/>
      <c r="DMT65" s="340"/>
      <c r="DMU65" s="340"/>
      <c r="DMV65" s="340"/>
      <c r="DMW65" s="340">
        <f>[8]Orçamento!DMW57</f>
        <v>0</v>
      </c>
      <c r="DMX65" s="340"/>
      <c r="DMY65" s="340"/>
      <c r="DMZ65" s="340"/>
      <c r="DNA65" s="340"/>
      <c r="DNB65" s="340"/>
      <c r="DNC65" s="340"/>
      <c r="DND65" s="340"/>
      <c r="DNE65" s="340">
        <f>[8]Orçamento!DNE57</f>
        <v>0</v>
      </c>
      <c r="DNF65" s="340"/>
      <c r="DNG65" s="340"/>
      <c r="DNH65" s="340"/>
      <c r="DNI65" s="340"/>
      <c r="DNJ65" s="340"/>
      <c r="DNK65" s="340"/>
      <c r="DNL65" s="340"/>
      <c r="DNM65" s="340">
        <f>[8]Orçamento!DNM57</f>
        <v>0</v>
      </c>
      <c r="DNN65" s="340"/>
      <c r="DNO65" s="340"/>
      <c r="DNP65" s="340"/>
      <c r="DNQ65" s="340"/>
      <c r="DNR65" s="340"/>
      <c r="DNS65" s="340"/>
      <c r="DNT65" s="340"/>
      <c r="DNU65" s="340">
        <f>[8]Orçamento!DNU57</f>
        <v>0</v>
      </c>
      <c r="DNV65" s="340"/>
      <c r="DNW65" s="340"/>
      <c r="DNX65" s="340"/>
      <c r="DNY65" s="340"/>
      <c r="DNZ65" s="340"/>
      <c r="DOA65" s="340"/>
      <c r="DOB65" s="340"/>
      <c r="DOC65" s="340">
        <f>[8]Orçamento!DOC57</f>
        <v>0</v>
      </c>
      <c r="DOD65" s="340"/>
      <c r="DOE65" s="340"/>
      <c r="DOF65" s="340"/>
      <c r="DOG65" s="340"/>
      <c r="DOH65" s="340"/>
      <c r="DOI65" s="340"/>
      <c r="DOJ65" s="340"/>
      <c r="DOK65" s="340">
        <f>[8]Orçamento!DOK57</f>
        <v>0</v>
      </c>
      <c r="DOL65" s="340"/>
      <c r="DOM65" s="340"/>
      <c r="DON65" s="340"/>
      <c r="DOO65" s="340"/>
      <c r="DOP65" s="340"/>
      <c r="DOQ65" s="340"/>
      <c r="DOR65" s="340"/>
      <c r="DOS65" s="340">
        <f>[8]Orçamento!DOS57</f>
        <v>0</v>
      </c>
      <c r="DOT65" s="340"/>
      <c r="DOU65" s="340"/>
      <c r="DOV65" s="340"/>
      <c r="DOW65" s="340"/>
      <c r="DOX65" s="340"/>
      <c r="DOY65" s="340"/>
      <c r="DOZ65" s="340"/>
      <c r="DPA65" s="340">
        <f>[8]Orçamento!DPA57</f>
        <v>0</v>
      </c>
      <c r="DPB65" s="340"/>
      <c r="DPC65" s="340"/>
      <c r="DPD65" s="340"/>
      <c r="DPE65" s="340"/>
      <c r="DPF65" s="340"/>
      <c r="DPG65" s="340"/>
      <c r="DPH65" s="340"/>
      <c r="DPI65" s="340">
        <f>[8]Orçamento!DPI57</f>
        <v>0</v>
      </c>
      <c r="DPJ65" s="340"/>
      <c r="DPK65" s="340"/>
      <c r="DPL65" s="340"/>
      <c r="DPM65" s="340"/>
      <c r="DPN65" s="340"/>
      <c r="DPO65" s="340"/>
      <c r="DPP65" s="340"/>
      <c r="DPQ65" s="340">
        <f>[8]Orçamento!DPQ57</f>
        <v>0</v>
      </c>
      <c r="DPR65" s="340"/>
      <c r="DPS65" s="340"/>
      <c r="DPT65" s="340"/>
      <c r="DPU65" s="340"/>
      <c r="DPV65" s="340"/>
      <c r="DPW65" s="340"/>
      <c r="DPX65" s="340"/>
      <c r="DPY65" s="340">
        <f>[8]Orçamento!DPY57</f>
        <v>0</v>
      </c>
      <c r="DPZ65" s="340"/>
      <c r="DQA65" s="340"/>
      <c r="DQB65" s="340"/>
      <c r="DQC65" s="340"/>
      <c r="DQD65" s="340"/>
      <c r="DQE65" s="340"/>
      <c r="DQF65" s="340"/>
      <c r="DQG65" s="340">
        <f>[8]Orçamento!DQG57</f>
        <v>0</v>
      </c>
      <c r="DQH65" s="340"/>
      <c r="DQI65" s="340"/>
      <c r="DQJ65" s="340"/>
      <c r="DQK65" s="340"/>
      <c r="DQL65" s="340"/>
      <c r="DQM65" s="340"/>
      <c r="DQN65" s="340"/>
      <c r="DQO65" s="340">
        <f>[8]Orçamento!DQO57</f>
        <v>0</v>
      </c>
      <c r="DQP65" s="340"/>
      <c r="DQQ65" s="340"/>
      <c r="DQR65" s="340"/>
      <c r="DQS65" s="340"/>
      <c r="DQT65" s="340"/>
      <c r="DQU65" s="340"/>
      <c r="DQV65" s="340"/>
      <c r="DQW65" s="340">
        <f>[8]Orçamento!DQW57</f>
        <v>0</v>
      </c>
      <c r="DQX65" s="340"/>
      <c r="DQY65" s="340"/>
      <c r="DQZ65" s="340"/>
      <c r="DRA65" s="340"/>
      <c r="DRB65" s="340"/>
      <c r="DRC65" s="340"/>
      <c r="DRD65" s="340"/>
      <c r="DRE65" s="340">
        <f>[8]Orçamento!DRE57</f>
        <v>0</v>
      </c>
      <c r="DRF65" s="340"/>
      <c r="DRG65" s="340"/>
      <c r="DRH65" s="340"/>
      <c r="DRI65" s="340"/>
      <c r="DRJ65" s="340"/>
      <c r="DRK65" s="340"/>
      <c r="DRL65" s="340"/>
      <c r="DRM65" s="340">
        <f>[8]Orçamento!DRM57</f>
        <v>0</v>
      </c>
      <c r="DRN65" s="340"/>
      <c r="DRO65" s="340"/>
      <c r="DRP65" s="340"/>
      <c r="DRQ65" s="340"/>
      <c r="DRR65" s="340"/>
      <c r="DRS65" s="340"/>
      <c r="DRT65" s="340"/>
      <c r="DRU65" s="340">
        <f>[8]Orçamento!DRU57</f>
        <v>0</v>
      </c>
      <c r="DRV65" s="340"/>
      <c r="DRW65" s="340"/>
      <c r="DRX65" s="340"/>
      <c r="DRY65" s="340"/>
      <c r="DRZ65" s="340"/>
      <c r="DSA65" s="340"/>
      <c r="DSB65" s="340"/>
      <c r="DSC65" s="340">
        <f>[8]Orçamento!DSC57</f>
        <v>0</v>
      </c>
      <c r="DSD65" s="340"/>
      <c r="DSE65" s="340"/>
      <c r="DSF65" s="340"/>
      <c r="DSG65" s="340"/>
      <c r="DSH65" s="340"/>
      <c r="DSI65" s="340"/>
      <c r="DSJ65" s="340"/>
      <c r="DSK65" s="340">
        <f>[8]Orçamento!DSK57</f>
        <v>0</v>
      </c>
      <c r="DSL65" s="340"/>
      <c r="DSM65" s="340"/>
      <c r="DSN65" s="340"/>
      <c r="DSO65" s="340"/>
      <c r="DSP65" s="340"/>
      <c r="DSQ65" s="340"/>
      <c r="DSR65" s="340"/>
      <c r="DSS65" s="340">
        <f>[8]Orçamento!DSS57</f>
        <v>0</v>
      </c>
      <c r="DST65" s="340"/>
      <c r="DSU65" s="340"/>
      <c r="DSV65" s="340"/>
      <c r="DSW65" s="340"/>
      <c r="DSX65" s="340"/>
      <c r="DSY65" s="340"/>
      <c r="DSZ65" s="340"/>
      <c r="DTA65" s="340">
        <f>[8]Orçamento!DTA57</f>
        <v>0</v>
      </c>
      <c r="DTB65" s="340"/>
      <c r="DTC65" s="340"/>
      <c r="DTD65" s="340"/>
      <c r="DTE65" s="340"/>
      <c r="DTF65" s="340"/>
      <c r="DTG65" s="340"/>
      <c r="DTH65" s="340"/>
      <c r="DTI65" s="340">
        <f>[8]Orçamento!DTI57</f>
        <v>0</v>
      </c>
      <c r="DTJ65" s="340"/>
      <c r="DTK65" s="340"/>
      <c r="DTL65" s="340"/>
      <c r="DTM65" s="340"/>
      <c r="DTN65" s="340"/>
      <c r="DTO65" s="340"/>
      <c r="DTP65" s="340"/>
      <c r="DTQ65" s="340">
        <f>[8]Orçamento!DTQ57</f>
        <v>0</v>
      </c>
      <c r="DTR65" s="340"/>
      <c r="DTS65" s="340"/>
      <c r="DTT65" s="340"/>
      <c r="DTU65" s="340"/>
      <c r="DTV65" s="340"/>
      <c r="DTW65" s="340"/>
      <c r="DTX65" s="340"/>
      <c r="DTY65" s="340">
        <f>[8]Orçamento!DTY57</f>
        <v>0</v>
      </c>
      <c r="DTZ65" s="340"/>
      <c r="DUA65" s="340"/>
      <c r="DUB65" s="340"/>
      <c r="DUC65" s="340"/>
      <c r="DUD65" s="340"/>
      <c r="DUE65" s="340"/>
      <c r="DUF65" s="340"/>
      <c r="DUG65" s="340">
        <f>[8]Orçamento!DUG57</f>
        <v>0</v>
      </c>
      <c r="DUH65" s="340"/>
      <c r="DUI65" s="340"/>
      <c r="DUJ65" s="340"/>
      <c r="DUK65" s="340"/>
      <c r="DUL65" s="340"/>
      <c r="DUM65" s="340"/>
      <c r="DUN65" s="340"/>
      <c r="DUO65" s="340">
        <f>[8]Orçamento!DUO57</f>
        <v>0</v>
      </c>
      <c r="DUP65" s="340"/>
      <c r="DUQ65" s="340"/>
      <c r="DUR65" s="340"/>
      <c r="DUS65" s="340"/>
      <c r="DUT65" s="340"/>
      <c r="DUU65" s="340"/>
      <c r="DUV65" s="340"/>
      <c r="DUW65" s="340">
        <f>[8]Orçamento!DUW57</f>
        <v>0</v>
      </c>
      <c r="DUX65" s="340"/>
      <c r="DUY65" s="340"/>
      <c r="DUZ65" s="340"/>
      <c r="DVA65" s="340"/>
      <c r="DVB65" s="340"/>
      <c r="DVC65" s="340"/>
      <c r="DVD65" s="340"/>
      <c r="DVE65" s="340">
        <f>[8]Orçamento!DVE57</f>
        <v>0</v>
      </c>
      <c r="DVF65" s="340"/>
      <c r="DVG65" s="340"/>
      <c r="DVH65" s="340"/>
      <c r="DVI65" s="340"/>
      <c r="DVJ65" s="340"/>
      <c r="DVK65" s="340"/>
      <c r="DVL65" s="340"/>
      <c r="DVM65" s="340">
        <f>[8]Orçamento!DVM57</f>
        <v>0</v>
      </c>
      <c r="DVN65" s="340"/>
      <c r="DVO65" s="340"/>
      <c r="DVP65" s="340"/>
      <c r="DVQ65" s="340"/>
      <c r="DVR65" s="340"/>
      <c r="DVS65" s="340"/>
      <c r="DVT65" s="340"/>
      <c r="DVU65" s="340">
        <f>[8]Orçamento!DVU57</f>
        <v>0</v>
      </c>
      <c r="DVV65" s="340"/>
      <c r="DVW65" s="340"/>
      <c r="DVX65" s="340"/>
      <c r="DVY65" s="340"/>
      <c r="DVZ65" s="340"/>
      <c r="DWA65" s="340"/>
      <c r="DWB65" s="340"/>
      <c r="DWC65" s="340">
        <f>[8]Orçamento!DWC57</f>
        <v>0</v>
      </c>
      <c r="DWD65" s="340"/>
      <c r="DWE65" s="340"/>
      <c r="DWF65" s="340"/>
      <c r="DWG65" s="340"/>
      <c r="DWH65" s="340"/>
      <c r="DWI65" s="340"/>
      <c r="DWJ65" s="340"/>
      <c r="DWK65" s="340">
        <f>[8]Orçamento!DWK57</f>
        <v>0</v>
      </c>
      <c r="DWL65" s="340"/>
      <c r="DWM65" s="340"/>
      <c r="DWN65" s="340"/>
      <c r="DWO65" s="340"/>
      <c r="DWP65" s="340"/>
      <c r="DWQ65" s="340"/>
      <c r="DWR65" s="340"/>
      <c r="DWS65" s="340">
        <f>[8]Orçamento!DWS57</f>
        <v>0</v>
      </c>
      <c r="DWT65" s="340"/>
      <c r="DWU65" s="340"/>
      <c r="DWV65" s="340"/>
      <c r="DWW65" s="340"/>
      <c r="DWX65" s="340"/>
      <c r="DWY65" s="340"/>
      <c r="DWZ65" s="340"/>
      <c r="DXA65" s="340">
        <f>[8]Orçamento!DXA57</f>
        <v>0</v>
      </c>
      <c r="DXB65" s="340"/>
      <c r="DXC65" s="340"/>
      <c r="DXD65" s="340"/>
      <c r="DXE65" s="340"/>
      <c r="DXF65" s="340"/>
      <c r="DXG65" s="340"/>
      <c r="DXH65" s="340"/>
      <c r="DXI65" s="340">
        <f>[8]Orçamento!DXI57</f>
        <v>0</v>
      </c>
      <c r="DXJ65" s="340"/>
      <c r="DXK65" s="340"/>
      <c r="DXL65" s="340"/>
      <c r="DXM65" s="340"/>
      <c r="DXN65" s="340"/>
      <c r="DXO65" s="340"/>
      <c r="DXP65" s="340"/>
      <c r="DXQ65" s="340">
        <f>[8]Orçamento!DXQ57</f>
        <v>0</v>
      </c>
      <c r="DXR65" s="340"/>
      <c r="DXS65" s="340"/>
      <c r="DXT65" s="340"/>
      <c r="DXU65" s="340"/>
      <c r="DXV65" s="340"/>
      <c r="DXW65" s="340"/>
      <c r="DXX65" s="340"/>
      <c r="DXY65" s="340">
        <f>[8]Orçamento!DXY57</f>
        <v>0</v>
      </c>
      <c r="DXZ65" s="340"/>
      <c r="DYA65" s="340"/>
      <c r="DYB65" s="340"/>
      <c r="DYC65" s="340"/>
      <c r="DYD65" s="340"/>
      <c r="DYE65" s="340"/>
      <c r="DYF65" s="340"/>
      <c r="DYG65" s="340">
        <f>[8]Orçamento!DYG57</f>
        <v>0</v>
      </c>
      <c r="DYH65" s="340"/>
      <c r="DYI65" s="340"/>
      <c r="DYJ65" s="340"/>
      <c r="DYK65" s="340"/>
      <c r="DYL65" s="340"/>
      <c r="DYM65" s="340"/>
      <c r="DYN65" s="340"/>
      <c r="DYO65" s="340">
        <f>[8]Orçamento!DYO57</f>
        <v>0</v>
      </c>
      <c r="DYP65" s="340"/>
      <c r="DYQ65" s="340"/>
      <c r="DYR65" s="340"/>
      <c r="DYS65" s="340"/>
      <c r="DYT65" s="340"/>
      <c r="DYU65" s="340"/>
      <c r="DYV65" s="340"/>
      <c r="DYW65" s="340">
        <f>[8]Orçamento!DYW57</f>
        <v>0</v>
      </c>
      <c r="DYX65" s="340"/>
      <c r="DYY65" s="340"/>
      <c r="DYZ65" s="340"/>
      <c r="DZA65" s="340"/>
      <c r="DZB65" s="340"/>
      <c r="DZC65" s="340"/>
      <c r="DZD65" s="340"/>
      <c r="DZE65" s="340">
        <f>[8]Orçamento!DZE57</f>
        <v>0</v>
      </c>
      <c r="DZF65" s="340"/>
      <c r="DZG65" s="340"/>
      <c r="DZH65" s="340"/>
      <c r="DZI65" s="340"/>
      <c r="DZJ65" s="340"/>
      <c r="DZK65" s="340"/>
      <c r="DZL65" s="340"/>
      <c r="DZM65" s="340">
        <f>[8]Orçamento!DZM57</f>
        <v>0</v>
      </c>
      <c r="DZN65" s="340"/>
      <c r="DZO65" s="340"/>
      <c r="DZP65" s="340"/>
      <c r="DZQ65" s="340"/>
      <c r="DZR65" s="340"/>
      <c r="DZS65" s="340"/>
      <c r="DZT65" s="340"/>
      <c r="DZU65" s="340">
        <f>[8]Orçamento!DZU57</f>
        <v>0</v>
      </c>
      <c r="DZV65" s="340"/>
      <c r="DZW65" s="340"/>
      <c r="DZX65" s="340"/>
      <c r="DZY65" s="340"/>
      <c r="DZZ65" s="340"/>
      <c r="EAA65" s="340"/>
      <c r="EAB65" s="340"/>
      <c r="EAC65" s="340">
        <f>[8]Orçamento!EAC57</f>
        <v>0</v>
      </c>
      <c r="EAD65" s="340"/>
      <c r="EAE65" s="340"/>
      <c r="EAF65" s="340"/>
      <c r="EAG65" s="340"/>
      <c r="EAH65" s="340"/>
      <c r="EAI65" s="340"/>
      <c r="EAJ65" s="340"/>
      <c r="EAK65" s="340">
        <f>[8]Orçamento!EAK57</f>
        <v>0</v>
      </c>
      <c r="EAL65" s="340"/>
      <c r="EAM65" s="340"/>
      <c r="EAN65" s="340"/>
      <c r="EAO65" s="340"/>
      <c r="EAP65" s="340"/>
      <c r="EAQ65" s="340"/>
      <c r="EAR65" s="340"/>
      <c r="EAS65" s="340">
        <f>[8]Orçamento!EAS57</f>
        <v>0</v>
      </c>
      <c r="EAT65" s="340"/>
      <c r="EAU65" s="340"/>
      <c r="EAV65" s="340"/>
      <c r="EAW65" s="340"/>
      <c r="EAX65" s="340"/>
      <c r="EAY65" s="340"/>
      <c r="EAZ65" s="340"/>
      <c r="EBA65" s="340">
        <f>[8]Orçamento!EBA57</f>
        <v>0</v>
      </c>
      <c r="EBB65" s="340"/>
      <c r="EBC65" s="340"/>
      <c r="EBD65" s="340"/>
      <c r="EBE65" s="340"/>
      <c r="EBF65" s="340"/>
      <c r="EBG65" s="340"/>
      <c r="EBH65" s="340"/>
      <c r="EBI65" s="340">
        <f>[8]Orçamento!EBI57</f>
        <v>0</v>
      </c>
      <c r="EBJ65" s="340"/>
      <c r="EBK65" s="340"/>
      <c r="EBL65" s="340"/>
      <c r="EBM65" s="340"/>
      <c r="EBN65" s="340"/>
      <c r="EBO65" s="340"/>
      <c r="EBP65" s="340"/>
      <c r="EBQ65" s="340">
        <f>[8]Orçamento!EBQ57</f>
        <v>0</v>
      </c>
      <c r="EBR65" s="340"/>
      <c r="EBS65" s="340"/>
      <c r="EBT65" s="340"/>
      <c r="EBU65" s="340"/>
      <c r="EBV65" s="340"/>
      <c r="EBW65" s="340"/>
      <c r="EBX65" s="340"/>
      <c r="EBY65" s="340">
        <f>[8]Orçamento!EBY57</f>
        <v>0</v>
      </c>
      <c r="EBZ65" s="340"/>
      <c r="ECA65" s="340"/>
      <c r="ECB65" s="340"/>
      <c r="ECC65" s="340"/>
      <c r="ECD65" s="340"/>
      <c r="ECE65" s="340"/>
      <c r="ECF65" s="340"/>
      <c r="ECG65" s="340">
        <f>[8]Orçamento!ECG57</f>
        <v>0</v>
      </c>
      <c r="ECH65" s="340"/>
      <c r="ECI65" s="340"/>
      <c r="ECJ65" s="340"/>
      <c r="ECK65" s="340"/>
      <c r="ECL65" s="340"/>
      <c r="ECM65" s="340"/>
      <c r="ECN65" s="340"/>
      <c r="ECO65" s="340">
        <f>[8]Orçamento!ECO57</f>
        <v>0</v>
      </c>
      <c r="ECP65" s="340"/>
      <c r="ECQ65" s="340"/>
      <c r="ECR65" s="340"/>
      <c r="ECS65" s="340"/>
      <c r="ECT65" s="340"/>
      <c r="ECU65" s="340"/>
      <c r="ECV65" s="340"/>
      <c r="ECW65" s="340">
        <f>[8]Orçamento!ECW57</f>
        <v>0</v>
      </c>
      <c r="ECX65" s="340"/>
      <c r="ECY65" s="340"/>
      <c r="ECZ65" s="340"/>
      <c r="EDA65" s="340"/>
      <c r="EDB65" s="340"/>
      <c r="EDC65" s="340"/>
      <c r="EDD65" s="340"/>
      <c r="EDE65" s="340">
        <f>[8]Orçamento!EDE57</f>
        <v>0</v>
      </c>
      <c r="EDF65" s="340"/>
      <c r="EDG65" s="340"/>
      <c r="EDH65" s="340"/>
      <c r="EDI65" s="340"/>
      <c r="EDJ65" s="340"/>
      <c r="EDK65" s="340"/>
      <c r="EDL65" s="340"/>
      <c r="EDM65" s="340">
        <f>[8]Orçamento!EDM57</f>
        <v>0</v>
      </c>
      <c r="EDN65" s="340"/>
      <c r="EDO65" s="340"/>
      <c r="EDP65" s="340"/>
      <c r="EDQ65" s="340"/>
      <c r="EDR65" s="340"/>
      <c r="EDS65" s="340"/>
      <c r="EDT65" s="340"/>
      <c r="EDU65" s="340">
        <f>[8]Orçamento!EDU57</f>
        <v>0</v>
      </c>
      <c r="EDV65" s="340"/>
      <c r="EDW65" s="340"/>
      <c r="EDX65" s="340"/>
      <c r="EDY65" s="340"/>
      <c r="EDZ65" s="340"/>
      <c r="EEA65" s="340"/>
      <c r="EEB65" s="340"/>
      <c r="EEC65" s="340">
        <f>[8]Orçamento!EEC57</f>
        <v>0</v>
      </c>
      <c r="EED65" s="340"/>
      <c r="EEE65" s="340"/>
      <c r="EEF65" s="340"/>
      <c r="EEG65" s="340"/>
      <c r="EEH65" s="340"/>
      <c r="EEI65" s="340"/>
      <c r="EEJ65" s="340"/>
      <c r="EEK65" s="340">
        <f>[8]Orçamento!EEK57</f>
        <v>0</v>
      </c>
      <c r="EEL65" s="340"/>
      <c r="EEM65" s="340"/>
      <c r="EEN65" s="340"/>
      <c r="EEO65" s="340"/>
      <c r="EEP65" s="340"/>
      <c r="EEQ65" s="340"/>
      <c r="EER65" s="340"/>
      <c r="EES65" s="340">
        <f>[8]Orçamento!EES57</f>
        <v>0</v>
      </c>
      <c r="EET65" s="340"/>
      <c r="EEU65" s="340"/>
      <c r="EEV65" s="340"/>
      <c r="EEW65" s="340"/>
      <c r="EEX65" s="340"/>
      <c r="EEY65" s="340"/>
      <c r="EEZ65" s="340"/>
      <c r="EFA65" s="340">
        <f>[8]Orçamento!EFA57</f>
        <v>0</v>
      </c>
      <c r="EFB65" s="340"/>
      <c r="EFC65" s="340"/>
      <c r="EFD65" s="340"/>
      <c r="EFE65" s="340"/>
      <c r="EFF65" s="340"/>
      <c r="EFG65" s="340"/>
      <c r="EFH65" s="340"/>
      <c r="EFI65" s="340">
        <f>[8]Orçamento!EFI57</f>
        <v>0</v>
      </c>
      <c r="EFJ65" s="340"/>
      <c r="EFK65" s="340"/>
      <c r="EFL65" s="340"/>
      <c r="EFM65" s="340"/>
      <c r="EFN65" s="340"/>
      <c r="EFO65" s="340"/>
      <c r="EFP65" s="340"/>
      <c r="EFQ65" s="340">
        <f>[8]Orçamento!EFQ57</f>
        <v>0</v>
      </c>
      <c r="EFR65" s="340"/>
      <c r="EFS65" s="340"/>
      <c r="EFT65" s="340"/>
      <c r="EFU65" s="340"/>
      <c r="EFV65" s="340"/>
      <c r="EFW65" s="340"/>
      <c r="EFX65" s="340"/>
      <c r="EFY65" s="340">
        <f>[8]Orçamento!EFY57</f>
        <v>0</v>
      </c>
      <c r="EFZ65" s="340"/>
      <c r="EGA65" s="340"/>
      <c r="EGB65" s="340"/>
      <c r="EGC65" s="340"/>
      <c r="EGD65" s="340"/>
      <c r="EGE65" s="340"/>
      <c r="EGF65" s="340"/>
      <c r="EGG65" s="340">
        <f>[8]Orçamento!EGG57</f>
        <v>0</v>
      </c>
      <c r="EGH65" s="340"/>
      <c r="EGI65" s="340"/>
      <c r="EGJ65" s="340"/>
      <c r="EGK65" s="340"/>
      <c r="EGL65" s="340"/>
      <c r="EGM65" s="340"/>
      <c r="EGN65" s="340"/>
      <c r="EGO65" s="340">
        <f>[8]Orçamento!EGO57</f>
        <v>0</v>
      </c>
      <c r="EGP65" s="340"/>
      <c r="EGQ65" s="340"/>
      <c r="EGR65" s="340"/>
      <c r="EGS65" s="340"/>
      <c r="EGT65" s="340"/>
      <c r="EGU65" s="340"/>
      <c r="EGV65" s="340"/>
      <c r="EGW65" s="340">
        <f>[8]Orçamento!EGW57</f>
        <v>0</v>
      </c>
      <c r="EGX65" s="340"/>
      <c r="EGY65" s="340"/>
      <c r="EGZ65" s="340"/>
      <c r="EHA65" s="340"/>
      <c r="EHB65" s="340"/>
      <c r="EHC65" s="340"/>
      <c r="EHD65" s="340"/>
      <c r="EHE65" s="340">
        <f>[8]Orçamento!EHE57</f>
        <v>0</v>
      </c>
      <c r="EHF65" s="340"/>
      <c r="EHG65" s="340"/>
      <c r="EHH65" s="340"/>
      <c r="EHI65" s="340"/>
      <c r="EHJ65" s="340"/>
      <c r="EHK65" s="340"/>
      <c r="EHL65" s="340"/>
      <c r="EHM65" s="340">
        <f>[8]Orçamento!EHM57</f>
        <v>0</v>
      </c>
      <c r="EHN65" s="340"/>
      <c r="EHO65" s="340"/>
      <c r="EHP65" s="340"/>
      <c r="EHQ65" s="340"/>
      <c r="EHR65" s="340"/>
      <c r="EHS65" s="340"/>
      <c r="EHT65" s="340"/>
      <c r="EHU65" s="340">
        <f>[8]Orçamento!EHU57</f>
        <v>0</v>
      </c>
      <c r="EHV65" s="340"/>
      <c r="EHW65" s="340"/>
      <c r="EHX65" s="340"/>
      <c r="EHY65" s="340"/>
      <c r="EHZ65" s="340"/>
      <c r="EIA65" s="340"/>
      <c r="EIB65" s="340"/>
      <c r="EIC65" s="340">
        <f>[8]Orçamento!EIC57</f>
        <v>0</v>
      </c>
      <c r="EID65" s="340"/>
      <c r="EIE65" s="340"/>
      <c r="EIF65" s="340"/>
      <c r="EIG65" s="340"/>
      <c r="EIH65" s="340"/>
      <c r="EII65" s="340"/>
      <c r="EIJ65" s="340"/>
      <c r="EIK65" s="340">
        <f>[8]Orçamento!EIK57</f>
        <v>0</v>
      </c>
      <c r="EIL65" s="340"/>
      <c r="EIM65" s="340"/>
      <c r="EIN65" s="340"/>
      <c r="EIO65" s="340"/>
      <c r="EIP65" s="340"/>
      <c r="EIQ65" s="340"/>
      <c r="EIR65" s="340"/>
      <c r="EIS65" s="340">
        <f>[8]Orçamento!EIS57</f>
        <v>0</v>
      </c>
      <c r="EIT65" s="340"/>
      <c r="EIU65" s="340"/>
      <c r="EIV65" s="340"/>
      <c r="EIW65" s="340"/>
      <c r="EIX65" s="340"/>
      <c r="EIY65" s="340"/>
      <c r="EIZ65" s="340"/>
      <c r="EJA65" s="340">
        <f>[8]Orçamento!EJA57</f>
        <v>0</v>
      </c>
      <c r="EJB65" s="340"/>
      <c r="EJC65" s="340"/>
      <c r="EJD65" s="340"/>
      <c r="EJE65" s="340"/>
      <c r="EJF65" s="340"/>
      <c r="EJG65" s="340"/>
      <c r="EJH65" s="340"/>
      <c r="EJI65" s="340">
        <f>[8]Orçamento!EJI57</f>
        <v>0</v>
      </c>
      <c r="EJJ65" s="340"/>
      <c r="EJK65" s="340"/>
      <c r="EJL65" s="340"/>
      <c r="EJM65" s="340"/>
      <c r="EJN65" s="340"/>
      <c r="EJO65" s="340"/>
      <c r="EJP65" s="340"/>
      <c r="EJQ65" s="340">
        <f>[8]Orçamento!EJQ57</f>
        <v>0</v>
      </c>
      <c r="EJR65" s="340"/>
      <c r="EJS65" s="340"/>
      <c r="EJT65" s="340"/>
      <c r="EJU65" s="340"/>
      <c r="EJV65" s="340"/>
      <c r="EJW65" s="340"/>
      <c r="EJX65" s="340"/>
      <c r="EJY65" s="340">
        <f>[8]Orçamento!EJY57</f>
        <v>0</v>
      </c>
      <c r="EJZ65" s="340"/>
      <c r="EKA65" s="340"/>
      <c r="EKB65" s="340"/>
      <c r="EKC65" s="340"/>
      <c r="EKD65" s="340"/>
      <c r="EKE65" s="340"/>
      <c r="EKF65" s="340"/>
      <c r="EKG65" s="340">
        <f>[8]Orçamento!EKG57</f>
        <v>0</v>
      </c>
      <c r="EKH65" s="340"/>
      <c r="EKI65" s="340"/>
      <c r="EKJ65" s="340"/>
      <c r="EKK65" s="340"/>
      <c r="EKL65" s="340"/>
      <c r="EKM65" s="340"/>
      <c r="EKN65" s="340"/>
      <c r="EKO65" s="340">
        <f>[8]Orçamento!EKO57</f>
        <v>0</v>
      </c>
      <c r="EKP65" s="340"/>
      <c r="EKQ65" s="340"/>
      <c r="EKR65" s="340"/>
      <c r="EKS65" s="340"/>
      <c r="EKT65" s="340"/>
      <c r="EKU65" s="340"/>
      <c r="EKV65" s="340"/>
      <c r="EKW65" s="340">
        <f>[8]Orçamento!EKW57</f>
        <v>0</v>
      </c>
      <c r="EKX65" s="340"/>
      <c r="EKY65" s="340"/>
      <c r="EKZ65" s="340"/>
      <c r="ELA65" s="340"/>
      <c r="ELB65" s="340"/>
      <c r="ELC65" s="340"/>
      <c r="ELD65" s="340"/>
      <c r="ELE65" s="340">
        <f>[8]Orçamento!ELE57</f>
        <v>0</v>
      </c>
      <c r="ELF65" s="340"/>
      <c r="ELG65" s="340"/>
      <c r="ELH65" s="340"/>
      <c r="ELI65" s="340"/>
      <c r="ELJ65" s="340"/>
      <c r="ELK65" s="340"/>
      <c r="ELL65" s="340"/>
      <c r="ELM65" s="340">
        <f>[8]Orçamento!ELM57</f>
        <v>0</v>
      </c>
      <c r="ELN65" s="340"/>
      <c r="ELO65" s="340"/>
      <c r="ELP65" s="340"/>
      <c r="ELQ65" s="340"/>
      <c r="ELR65" s="340"/>
      <c r="ELS65" s="340"/>
      <c r="ELT65" s="340"/>
      <c r="ELU65" s="340">
        <f>[8]Orçamento!ELU57</f>
        <v>0</v>
      </c>
      <c r="ELV65" s="340"/>
      <c r="ELW65" s="340"/>
      <c r="ELX65" s="340"/>
      <c r="ELY65" s="340"/>
      <c r="ELZ65" s="340"/>
      <c r="EMA65" s="340"/>
      <c r="EMB65" s="340"/>
      <c r="EMC65" s="340">
        <f>[8]Orçamento!EMC57</f>
        <v>0</v>
      </c>
      <c r="EMD65" s="340"/>
      <c r="EME65" s="340"/>
      <c r="EMF65" s="340"/>
      <c r="EMG65" s="340"/>
      <c r="EMH65" s="340"/>
      <c r="EMI65" s="340"/>
      <c r="EMJ65" s="340"/>
      <c r="EMK65" s="340">
        <f>[8]Orçamento!EMK57</f>
        <v>0</v>
      </c>
      <c r="EML65" s="340"/>
      <c r="EMM65" s="340"/>
      <c r="EMN65" s="340"/>
      <c r="EMO65" s="340"/>
      <c r="EMP65" s="340"/>
      <c r="EMQ65" s="340"/>
      <c r="EMR65" s="340"/>
      <c r="EMS65" s="340">
        <f>[8]Orçamento!EMS57</f>
        <v>0</v>
      </c>
      <c r="EMT65" s="340"/>
      <c r="EMU65" s="340"/>
      <c r="EMV65" s="340"/>
      <c r="EMW65" s="340"/>
      <c r="EMX65" s="340"/>
      <c r="EMY65" s="340"/>
      <c r="EMZ65" s="340"/>
      <c r="ENA65" s="340">
        <f>[8]Orçamento!ENA57</f>
        <v>0</v>
      </c>
      <c r="ENB65" s="340"/>
      <c r="ENC65" s="340"/>
      <c r="END65" s="340"/>
      <c r="ENE65" s="340"/>
      <c r="ENF65" s="340"/>
      <c r="ENG65" s="340"/>
      <c r="ENH65" s="340"/>
      <c r="ENI65" s="340">
        <f>[8]Orçamento!ENI57</f>
        <v>0</v>
      </c>
      <c r="ENJ65" s="340"/>
      <c r="ENK65" s="340"/>
      <c r="ENL65" s="340"/>
      <c r="ENM65" s="340"/>
      <c r="ENN65" s="340"/>
      <c r="ENO65" s="340"/>
      <c r="ENP65" s="340"/>
      <c r="ENQ65" s="340">
        <f>[8]Orçamento!ENQ57</f>
        <v>0</v>
      </c>
      <c r="ENR65" s="340"/>
      <c r="ENS65" s="340"/>
      <c r="ENT65" s="340"/>
      <c r="ENU65" s="340"/>
      <c r="ENV65" s="340"/>
      <c r="ENW65" s="340"/>
      <c r="ENX65" s="340"/>
      <c r="ENY65" s="340">
        <f>[8]Orçamento!ENY57</f>
        <v>0</v>
      </c>
      <c r="ENZ65" s="340"/>
      <c r="EOA65" s="340"/>
      <c r="EOB65" s="340"/>
      <c r="EOC65" s="340"/>
      <c r="EOD65" s="340"/>
      <c r="EOE65" s="340"/>
      <c r="EOF65" s="340"/>
      <c r="EOG65" s="340">
        <f>[8]Orçamento!EOG57</f>
        <v>0</v>
      </c>
      <c r="EOH65" s="340"/>
      <c r="EOI65" s="340"/>
      <c r="EOJ65" s="340"/>
      <c r="EOK65" s="340"/>
      <c r="EOL65" s="340"/>
      <c r="EOM65" s="340"/>
      <c r="EON65" s="340"/>
      <c r="EOO65" s="340">
        <f>[8]Orçamento!EOO57</f>
        <v>0</v>
      </c>
      <c r="EOP65" s="340"/>
      <c r="EOQ65" s="340"/>
      <c r="EOR65" s="340"/>
      <c r="EOS65" s="340"/>
      <c r="EOT65" s="340"/>
      <c r="EOU65" s="340"/>
      <c r="EOV65" s="340"/>
      <c r="EOW65" s="340">
        <f>[8]Orçamento!EOW57</f>
        <v>0</v>
      </c>
      <c r="EOX65" s="340"/>
      <c r="EOY65" s="340"/>
      <c r="EOZ65" s="340"/>
      <c r="EPA65" s="340"/>
      <c r="EPB65" s="340"/>
      <c r="EPC65" s="340"/>
      <c r="EPD65" s="340"/>
      <c r="EPE65" s="340">
        <f>[8]Orçamento!EPE57</f>
        <v>0</v>
      </c>
      <c r="EPF65" s="340"/>
      <c r="EPG65" s="340"/>
      <c r="EPH65" s="340"/>
      <c r="EPI65" s="340"/>
      <c r="EPJ65" s="340"/>
      <c r="EPK65" s="340"/>
      <c r="EPL65" s="340"/>
      <c r="EPM65" s="340">
        <f>[8]Orçamento!EPM57</f>
        <v>0</v>
      </c>
      <c r="EPN65" s="340"/>
      <c r="EPO65" s="340"/>
      <c r="EPP65" s="340"/>
      <c r="EPQ65" s="340"/>
      <c r="EPR65" s="340"/>
      <c r="EPS65" s="340"/>
      <c r="EPT65" s="340"/>
      <c r="EPU65" s="340">
        <f>[8]Orçamento!EPU57</f>
        <v>0</v>
      </c>
      <c r="EPV65" s="340"/>
      <c r="EPW65" s="340"/>
      <c r="EPX65" s="340"/>
      <c r="EPY65" s="340"/>
      <c r="EPZ65" s="340"/>
      <c r="EQA65" s="340"/>
      <c r="EQB65" s="340"/>
      <c r="EQC65" s="340">
        <f>[8]Orçamento!EQC57</f>
        <v>0</v>
      </c>
      <c r="EQD65" s="340"/>
      <c r="EQE65" s="340"/>
      <c r="EQF65" s="340"/>
      <c r="EQG65" s="340"/>
      <c r="EQH65" s="340"/>
      <c r="EQI65" s="340"/>
      <c r="EQJ65" s="340"/>
      <c r="EQK65" s="340">
        <f>[8]Orçamento!EQK57</f>
        <v>0</v>
      </c>
      <c r="EQL65" s="340"/>
      <c r="EQM65" s="340"/>
      <c r="EQN65" s="340"/>
      <c r="EQO65" s="340"/>
      <c r="EQP65" s="340"/>
      <c r="EQQ65" s="340"/>
      <c r="EQR65" s="340"/>
      <c r="EQS65" s="340">
        <f>[8]Orçamento!EQS57</f>
        <v>0</v>
      </c>
      <c r="EQT65" s="340"/>
      <c r="EQU65" s="340"/>
      <c r="EQV65" s="340"/>
      <c r="EQW65" s="340"/>
      <c r="EQX65" s="340"/>
      <c r="EQY65" s="340"/>
      <c r="EQZ65" s="340"/>
      <c r="ERA65" s="340">
        <f>[8]Orçamento!ERA57</f>
        <v>0</v>
      </c>
      <c r="ERB65" s="340"/>
      <c r="ERC65" s="340"/>
      <c r="ERD65" s="340"/>
      <c r="ERE65" s="340"/>
      <c r="ERF65" s="340"/>
      <c r="ERG65" s="340"/>
      <c r="ERH65" s="340"/>
      <c r="ERI65" s="340">
        <f>[8]Orçamento!ERI57</f>
        <v>0</v>
      </c>
      <c r="ERJ65" s="340"/>
      <c r="ERK65" s="340"/>
      <c r="ERL65" s="340"/>
      <c r="ERM65" s="340"/>
      <c r="ERN65" s="340"/>
      <c r="ERO65" s="340"/>
      <c r="ERP65" s="340"/>
      <c r="ERQ65" s="340">
        <f>[8]Orçamento!ERQ57</f>
        <v>0</v>
      </c>
      <c r="ERR65" s="340"/>
      <c r="ERS65" s="340"/>
      <c r="ERT65" s="340"/>
      <c r="ERU65" s="340"/>
      <c r="ERV65" s="340"/>
      <c r="ERW65" s="340"/>
      <c r="ERX65" s="340"/>
      <c r="ERY65" s="340">
        <f>[8]Orçamento!ERY57</f>
        <v>0</v>
      </c>
      <c r="ERZ65" s="340"/>
      <c r="ESA65" s="340"/>
      <c r="ESB65" s="340"/>
      <c r="ESC65" s="340"/>
      <c r="ESD65" s="340"/>
      <c r="ESE65" s="340"/>
      <c r="ESF65" s="340"/>
      <c r="ESG65" s="340">
        <f>[8]Orçamento!ESG57</f>
        <v>0</v>
      </c>
      <c r="ESH65" s="340"/>
      <c r="ESI65" s="340"/>
      <c r="ESJ65" s="340"/>
      <c r="ESK65" s="340"/>
      <c r="ESL65" s="340"/>
      <c r="ESM65" s="340"/>
      <c r="ESN65" s="340"/>
      <c r="ESO65" s="340">
        <f>[8]Orçamento!ESO57</f>
        <v>0</v>
      </c>
      <c r="ESP65" s="340"/>
      <c r="ESQ65" s="340"/>
      <c r="ESR65" s="340"/>
      <c r="ESS65" s="340"/>
      <c r="EST65" s="340"/>
      <c r="ESU65" s="340"/>
      <c r="ESV65" s="340"/>
      <c r="ESW65" s="340">
        <f>[8]Orçamento!ESW57</f>
        <v>0</v>
      </c>
      <c r="ESX65" s="340"/>
      <c r="ESY65" s="340"/>
      <c r="ESZ65" s="340"/>
      <c r="ETA65" s="340"/>
      <c r="ETB65" s="340"/>
      <c r="ETC65" s="340"/>
      <c r="ETD65" s="340"/>
      <c r="ETE65" s="340">
        <f>[8]Orçamento!ETE57</f>
        <v>0</v>
      </c>
      <c r="ETF65" s="340"/>
      <c r="ETG65" s="340"/>
      <c r="ETH65" s="340"/>
      <c r="ETI65" s="340"/>
      <c r="ETJ65" s="340"/>
      <c r="ETK65" s="340"/>
      <c r="ETL65" s="340"/>
      <c r="ETM65" s="340">
        <f>[8]Orçamento!ETM57</f>
        <v>0</v>
      </c>
      <c r="ETN65" s="340"/>
      <c r="ETO65" s="340"/>
      <c r="ETP65" s="340"/>
      <c r="ETQ65" s="340"/>
      <c r="ETR65" s="340"/>
      <c r="ETS65" s="340"/>
      <c r="ETT65" s="340"/>
      <c r="ETU65" s="340">
        <f>[8]Orçamento!ETU57</f>
        <v>0</v>
      </c>
      <c r="ETV65" s="340"/>
      <c r="ETW65" s="340"/>
      <c r="ETX65" s="340"/>
      <c r="ETY65" s="340"/>
      <c r="ETZ65" s="340"/>
      <c r="EUA65" s="340"/>
      <c r="EUB65" s="340"/>
      <c r="EUC65" s="340">
        <f>[8]Orçamento!EUC57</f>
        <v>0</v>
      </c>
      <c r="EUD65" s="340"/>
      <c r="EUE65" s="340"/>
      <c r="EUF65" s="340"/>
      <c r="EUG65" s="340"/>
      <c r="EUH65" s="340"/>
      <c r="EUI65" s="340"/>
      <c r="EUJ65" s="340"/>
      <c r="EUK65" s="340">
        <f>[8]Orçamento!EUK57</f>
        <v>0</v>
      </c>
      <c r="EUL65" s="340"/>
      <c r="EUM65" s="340"/>
      <c r="EUN65" s="340"/>
      <c r="EUO65" s="340"/>
      <c r="EUP65" s="340"/>
      <c r="EUQ65" s="340"/>
      <c r="EUR65" s="340"/>
      <c r="EUS65" s="340">
        <f>[8]Orçamento!EUS57</f>
        <v>0</v>
      </c>
      <c r="EUT65" s="340"/>
      <c r="EUU65" s="340"/>
      <c r="EUV65" s="340"/>
      <c r="EUW65" s="340"/>
      <c r="EUX65" s="340"/>
      <c r="EUY65" s="340"/>
      <c r="EUZ65" s="340"/>
      <c r="EVA65" s="340">
        <f>[8]Orçamento!EVA57</f>
        <v>0</v>
      </c>
      <c r="EVB65" s="340"/>
      <c r="EVC65" s="340"/>
      <c r="EVD65" s="340"/>
      <c r="EVE65" s="340"/>
      <c r="EVF65" s="340"/>
      <c r="EVG65" s="340"/>
      <c r="EVH65" s="340"/>
      <c r="EVI65" s="340">
        <f>[8]Orçamento!EVI57</f>
        <v>0</v>
      </c>
      <c r="EVJ65" s="340"/>
      <c r="EVK65" s="340"/>
      <c r="EVL65" s="340"/>
      <c r="EVM65" s="340"/>
      <c r="EVN65" s="340"/>
      <c r="EVO65" s="340"/>
      <c r="EVP65" s="340"/>
      <c r="EVQ65" s="340">
        <f>[8]Orçamento!EVQ57</f>
        <v>0</v>
      </c>
      <c r="EVR65" s="340"/>
      <c r="EVS65" s="340"/>
      <c r="EVT65" s="340"/>
      <c r="EVU65" s="340"/>
      <c r="EVV65" s="340"/>
      <c r="EVW65" s="340"/>
      <c r="EVX65" s="340"/>
      <c r="EVY65" s="340">
        <f>[8]Orçamento!EVY57</f>
        <v>0</v>
      </c>
      <c r="EVZ65" s="340"/>
      <c r="EWA65" s="340"/>
      <c r="EWB65" s="340"/>
      <c r="EWC65" s="340"/>
      <c r="EWD65" s="340"/>
      <c r="EWE65" s="340"/>
      <c r="EWF65" s="340"/>
      <c r="EWG65" s="340">
        <f>[8]Orçamento!EWG57</f>
        <v>0</v>
      </c>
      <c r="EWH65" s="340"/>
      <c r="EWI65" s="340"/>
      <c r="EWJ65" s="340"/>
      <c r="EWK65" s="340"/>
      <c r="EWL65" s="340"/>
      <c r="EWM65" s="340"/>
      <c r="EWN65" s="340"/>
      <c r="EWO65" s="340">
        <f>[8]Orçamento!EWO57</f>
        <v>0</v>
      </c>
      <c r="EWP65" s="340"/>
      <c r="EWQ65" s="340"/>
      <c r="EWR65" s="340"/>
      <c r="EWS65" s="340"/>
      <c r="EWT65" s="340"/>
      <c r="EWU65" s="340"/>
      <c r="EWV65" s="340"/>
      <c r="EWW65" s="340">
        <f>[8]Orçamento!EWW57</f>
        <v>0</v>
      </c>
      <c r="EWX65" s="340"/>
      <c r="EWY65" s="340"/>
      <c r="EWZ65" s="340"/>
      <c r="EXA65" s="340"/>
      <c r="EXB65" s="340"/>
      <c r="EXC65" s="340"/>
      <c r="EXD65" s="340"/>
      <c r="EXE65" s="340">
        <f>[8]Orçamento!EXE57</f>
        <v>0</v>
      </c>
      <c r="EXF65" s="340"/>
      <c r="EXG65" s="340"/>
      <c r="EXH65" s="340"/>
      <c r="EXI65" s="340"/>
      <c r="EXJ65" s="340"/>
      <c r="EXK65" s="340"/>
      <c r="EXL65" s="340"/>
      <c r="EXM65" s="340">
        <f>[8]Orçamento!EXM57</f>
        <v>0</v>
      </c>
      <c r="EXN65" s="340"/>
      <c r="EXO65" s="340"/>
      <c r="EXP65" s="340"/>
      <c r="EXQ65" s="340"/>
      <c r="EXR65" s="340"/>
      <c r="EXS65" s="340"/>
      <c r="EXT65" s="340"/>
      <c r="EXU65" s="340">
        <f>[8]Orçamento!EXU57</f>
        <v>0</v>
      </c>
      <c r="EXV65" s="340"/>
      <c r="EXW65" s="340"/>
      <c r="EXX65" s="340"/>
      <c r="EXY65" s="340"/>
      <c r="EXZ65" s="340"/>
      <c r="EYA65" s="340"/>
      <c r="EYB65" s="340"/>
      <c r="EYC65" s="340">
        <f>[8]Orçamento!EYC57</f>
        <v>0</v>
      </c>
      <c r="EYD65" s="340"/>
      <c r="EYE65" s="340"/>
      <c r="EYF65" s="340"/>
      <c r="EYG65" s="340"/>
      <c r="EYH65" s="340"/>
      <c r="EYI65" s="340"/>
      <c r="EYJ65" s="340"/>
      <c r="EYK65" s="340">
        <f>[8]Orçamento!EYK57</f>
        <v>0</v>
      </c>
      <c r="EYL65" s="340"/>
      <c r="EYM65" s="340"/>
      <c r="EYN65" s="340"/>
      <c r="EYO65" s="340"/>
      <c r="EYP65" s="340"/>
      <c r="EYQ65" s="340"/>
      <c r="EYR65" s="340"/>
      <c r="EYS65" s="340">
        <f>[8]Orçamento!EYS57</f>
        <v>0</v>
      </c>
      <c r="EYT65" s="340"/>
      <c r="EYU65" s="340"/>
      <c r="EYV65" s="340"/>
      <c r="EYW65" s="340"/>
      <c r="EYX65" s="340"/>
      <c r="EYY65" s="340"/>
      <c r="EYZ65" s="340"/>
      <c r="EZA65" s="340">
        <f>[8]Orçamento!EZA57</f>
        <v>0</v>
      </c>
      <c r="EZB65" s="340"/>
      <c r="EZC65" s="340"/>
      <c r="EZD65" s="340"/>
      <c r="EZE65" s="340"/>
      <c r="EZF65" s="340"/>
      <c r="EZG65" s="340"/>
      <c r="EZH65" s="340"/>
      <c r="EZI65" s="340">
        <f>[8]Orçamento!EZI57</f>
        <v>0</v>
      </c>
      <c r="EZJ65" s="340"/>
      <c r="EZK65" s="340"/>
      <c r="EZL65" s="340"/>
      <c r="EZM65" s="340"/>
      <c r="EZN65" s="340"/>
      <c r="EZO65" s="340"/>
      <c r="EZP65" s="340"/>
      <c r="EZQ65" s="340">
        <f>[8]Orçamento!EZQ57</f>
        <v>0</v>
      </c>
      <c r="EZR65" s="340"/>
      <c r="EZS65" s="340"/>
      <c r="EZT65" s="340"/>
      <c r="EZU65" s="340"/>
      <c r="EZV65" s="340"/>
      <c r="EZW65" s="340"/>
      <c r="EZX65" s="340"/>
      <c r="EZY65" s="340">
        <f>[8]Orçamento!EZY57</f>
        <v>0</v>
      </c>
      <c r="EZZ65" s="340"/>
      <c r="FAA65" s="340"/>
      <c r="FAB65" s="340"/>
      <c r="FAC65" s="340"/>
      <c r="FAD65" s="340"/>
      <c r="FAE65" s="340"/>
      <c r="FAF65" s="340"/>
      <c r="FAG65" s="340">
        <f>[8]Orçamento!FAG57</f>
        <v>0</v>
      </c>
      <c r="FAH65" s="340"/>
      <c r="FAI65" s="340"/>
      <c r="FAJ65" s="340"/>
      <c r="FAK65" s="340"/>
      <c r="FAL65" s="340"/>
      <c r="FAM65" s="340"/>
      <c r="FAN65" s="340"/>
      <c r="FAO65" s="340">
        <f>[8]Orçamento!FAO57</f>
        <v>0</v>
      </c>
      <c r="FAP65" s="340"/>
      <c r="FAQ65" s="340"/>
      <c r="FAR65" s="340"/>
      <c r="FAS65" s="340"/>
      <c r="FAT65" s="340"/>
      <c r="FAU65" s="340"/>
      <c r="FAV65" s="340"/>
      <c r="FAW65" s="340">
        <f>[8]Orçamento!FAW57</f>
        <v>0</v>
      </c>
      <c r="FAX65" s="340"/>
      <c r="FAY65" s="340"/>
      <c r="FAZ65" s="340"/>
      <c r="FBA65" s="340"/>
      <c r="FBB65" s="340"/>
      <c r="FBC65" s="340"/>
      <c r="FBD65" s="340"/>
      <c r="FBE65" s="340">
        <f>[8]Orçamento!FBE57</f>
        <v>0</v>
      </c>
      <c r="FBF65" s="340"/>
      <c r="FBG65" s="340"/>
      <c r="FBH65" s="340"/>
      <c r="FBI65" s="340"/>
      <c r="FBJ65" s="340"/>
      <c r="FBK65" s="340"/>
      <c r="FBL65" s="340"/>
      <c r="FBM65" s="340">
        <f>[8]Orçamento!FBM57</f>
        <v>0</v>
      </c>
      <c r="FBN65" s="340"/>
      <c r="FBO65" s="340"/>
      <c r="FBP65" s="340"/>
      <c r="FBQ65" s="340"/>
      <c r="FBR65" s="340"/>
      <c r="FBS65" s="340"/>
      <c r="FBT65" s="340"/>
      <c r="FBU65" s="340">
        <f>[8]Orçamento!FBU57</f>
        <v>0</v>
      </c>
      <c r="FBV65" s="340"/>
      <c r="FBW65" s="340"/>
      <c r="FBX65" s="340"/>
      <c r="FBY65" s="340"/>
      <c r="FBZ65" s="340"/>
      <c r="FCA65" s="340"/>
      <c r="FCB65" s="340"/>
      <c r="FCC65" s="340">
        <f>[8]Orçamento!FCC57</f>
        <v>0</v>
      </c>
      <c r="FCD65" s="340"/>
      <c r="FCE65" s="340"/>
      <c r="FCF65" s="340"/>
      <c r="FCG65" s="340"/>
      <c r="FCH65" s="340"/>
      <c r="FCI65" s="340"/>
      <c r="FCJ65" s="340"/>
      <c r="FCK65" s="340">
        <f>[8]Orçamento!FCK57</f>
        <v>0</v>
      </c>
      <c r="FCL65" s="340"/>
      <c r="FCM65" s="340"/>
      <c r="FCN65" s="340"/>
      <c r="FCO65" s="340"/>
      <c r="FCP65" s="340"/>
      <c r="FCQ65" s="340"/>
      <c r="FCR65" s="340"/>
      <c r="FCS65" s="340">
        <f>[8]Orçamento!FCS57</f>
        <v>0</v>
      </c>
      <c r="FCT65" s="340"/>
      <c r="FCU65" s="340"/>
      <c r="FCV65" s="340"/>
      <c r="FCW65" s="340"/>
      <c r="FCX65" s="340"/>
      <c r="FCY65" s="340"/>
      <c r="FCZ65" s="340"/>
      <c r="FDA65" s="340">
        <f>[8]Orçamento!FDA57</f>
        <v>0</v>
      </c>
      <c r="FDB65" s="340"/>
      <c r="FDC65" s="340"/>
      <c r="FDD65" s="340"/>
      <c r="FDE65" s="340"/>
      <c r="FDF65" s="340"/>
      <c r="FDG65" s="340"/>
      <c r="FDH65" s="340"/>
      <c r="FDI65" s="340">
        <f>[8]Orçamento!FDI57</f>
        <v>0</v>
      </c>
      <c r="FDJ65" s="340"/>
      <c r="FDK65" s="340"/>
      <c r="FDL65" s="340"/>
      <c r="FDM65" s="340"/>
      <c r="FDN65" s="340"/>
      <c r="FDO65" s="340"/>
      <c r="FDP65" s="340"/>
      <c r="FDQ65" s="340">
        <f>[8]Orçamento!FDQ57</f>
        <v>0</v>
      </c>
      <c r="FDR65" s="340"/>
      <c r="FDS65" s="340"/>
      <c r="FDT65" s="340"/>
      <c r="FDU65" s="340"/>
      <c r="FDV65" s="340"/>
      <c r="FDW65" s="340"/>
      <c r="FDX65" s="340"/>
      <c r="FDY65" s="340">
        <f>[8]Orçamento!FDY57</f>
        <v>0</v>
      </c>
      <c r="FDZ65" s="340"/>
      <c r="FEA65" s="340"/>
      <c r="FEB65" s="340"/>
      <c r="FEC65" s="340"/>
      <c r="FED65" s="340"/>
      <c r="FEE65" s="340"/>
      <c r="FEF65" s="340"/>
      <c r="FEG65" s="340">
        <f>[8]Orçamento!FEG57</f>
        <v>0</v>
      </c>
      <c r="FEH65" s="340"/>
      <c r="FEI65" s="340"/>
      <c r="FEJ65" s="340"/>
      <c r="FEK65" s="340"/>
      <c r="FEL65" s="340"/>
      <c r="FEM65" s="340"/>
      <c r="FEN65" s="340"/>
      <c r="FEO65" s="340">
        <f>[8]Orçamento!FEO57</f>
        <v>0</v>
      </c>
      <c r="FEP65" s="340"/>
      <c r="FEQ65" s="340"/>
      <c r="FER65" s="340"/>
      <c r="FES65" s="340"/>
      <c r="FET65" s="340"/>
      <c r="FEU65" s="340"/>
      <c r="FEV65" s="340"/>
      <c r="FEW65" s="340">
        <f>[8]Orçamento!FEW57</f>
        <v>0</v>
      </c>
      <c r="FEX65" s="340"/>
      <c r="FEY65" s="340"/>
      <c r="FEZ65" s="340"/>
      <c r="FFA65" s="340"/>
      <c r="FFB65" s="340"/>
      <c r="FFC65" s="340"/>
      <c r="FFD65" s="340"/>
      <c r="FFE65" s="340">
        <f>[8]Orçamento!FFE57</f>
        <v>0</v>
      </c>
      <c r="FFF65" s="340"/>
      <c r="FFG65" s="340"/>
      <c r="FFH65" s="340"/>
      <c r="FFI65" s="340"/>
      <c r="FFJ65" s="340"/>
      <c r="FFK65" s="340"/>
      <c r="FFL65" s="340"/>
      <c r="FFM65" s="340">
        <f>[8]Orçamento!FFM57</f>
        <v>0</v>
      </c>
      <c r="FFN65" s="340"/>
      <c r="FFO65" s="340"/>
      <c r="FFP65" s="340"/>
      <c r="FFQ65" s="340"/>
      <c r="FFR65" s="340"/>
      <c r="FFS65" s="340"/>
      <c r="FFT65" s="340"/>
      <c r="FFU65" s="340">
        <f>[8]Orçamento!FFU57</f>
        <v>0</v>
      </c>
      <c r="FFV65" s="340"/>
      <c r="FFW65" s="340"/>
      <c r="FFX65" s="340"/>
      <c r="FFY65" s="340"/>
      <c r="FFZ65" s="340"/>
      <c r="FGA65" s="340"/>
      <c r="FGB65" s="340"/>
      <c r="FGC65" s="340">
        <f>[8]Orçamento!FGC57</f>
        <v>0</v>
      </c>
      <c r="FGD65" s="340"/>
      <c r="FGE65" s="340"/>
      <c r="FGF65" s="340"/>
      <c r="FGG65" s="340"/>
      <c r="FGH65" s="340"/>
      <c r="FGI65" s="340"/>
      <c r="FGJ65" s="340"/>
      <c r="FGK65" s="340">
        <f>[8]Orçamento!FGK57</f>
        <v>0</v>
      </c>
      <c r="FGL65" s="340"/>
      <c r="FGM65" s="340"/>
      <c r="FGN65" s="340"/>
      <c r="FGO65" s="340"/>
      <c r="FGP65" s="340"/>
      <c r="FGQ65" s="340"/>
      <c r="FGR65" s="340"/>
      <c r="FGS65" s="340">
        <f>[8]Orçamento!FGS57</f>
        <v>0</v>
      </c>
      <c r="FGT65" s="340"/>
      <c r="FGU65" s="340"/>
      <c r="FGV65" s="340"/>
      <c r="FGW65" s="340"/>
      <c r="FGX65" s="340"/>
      <c r="FGY65" s="340"/>
      <c r="FGZ65" s="340"/>
      <c r="FHA65" s="340">
        <f>[8]Orçamento!FHA57</f>
        <v>0</v>
      </c>
      <c r="FHB65" s="340"/>
      <c r="FHC65" s="340"/>
      <c r="FHD65" s="340"/>
      <c r="FHE65" s="340"/>
      <c r="FHF65" s="340"/>
      <c r="FHG65" s="340"/>
      <c r="FHH65" s="340"/>
      <c r="FHI65" s="340">
        <f>[8]Orçamento!FHI57</f>
        <v>0</v>
      </c>
      <c r="FHJ65" s="340"/>
      <c r="FHK65" s="340"/>
      <c r="FHL65" s="340"/>
      <c r="FHM65" s="340"/>
      <c r="FHN65" s="340"/>
      <c r="FHO65" s="340"/>
      <c r="FHP65" s="340"/>
      <c r="FHQ65" s="340">
        <f>[8]Orçamento!FHQ57</f>
        <v>0</v>
      </c>
      <c r="FHR65" s="340"/>
      <c r="FHS65" s="340"/>
      <c r="FHT65" s="340"/>
      <c r="FHU65" s="340"/>
      <c r="FHV65" s="340"/>
      <c r="FHW65" s="340"/>
      <c r="FHX65" s="340"/>
      <c r="FHY65" s="340">
        <f>[8]Orçamento!FHY57</f>
        <v>0</v>
      </c>
      <c r="FHZ65" s="340"/>
      <c r="FIA65" s="340"/>
      <c r="FIB65" s="340"/>
      <c r="FIC65" s="340"/>
      <c r="FID65" s="340"/>
      <c r="FIE65" s="340"/>
      <c r="FIF65" s="340"/>
      <c r="FIG65" s="340">
        <f>[8]Orçamento!FIG57</f>
        <v>0</v>
      </c>
      <c r="FIH65" s="340"/>
      <c r="FII65" s="340"/>
      <c r="FIJ65" s="340"/>
      <c r="FIK65" s="340"/>
      <c r="FIL65" s="340"/>
      <c r="FIM65" s="340"/>
      <c r="FIN65" s="340"/>
      <c r="FIO65" s="340">
        <f>[8]Orçamento!FIO57</f>
        <v>0</v>
      </c>
      <c r="FIP65" s="340"/>
      <c r="FIQ65" s="340"/>
      <c r="FIR65" s="340"/>
      <c r="FIS65" s="340"/>
      <c r="FIT65" s="340"/>
      <c r="FIU65" s="340"/>
      <c r="FIV65" s="340"/>
      <c r="FIW65" s="340">
        <f>[8]Orçamento!FIW57</f>
        <v>0</v>
      </c>
      <c r="FIX65" s="340"/>
      <c r="FIY65" s="340"/>
      <c r="FIZ65" s="340"/>
      <c r="FJA65" s="340"/>
      <c r="FJB65" s="340"/>
      <c r="FJC65" s="340"/>
      <c r="FJD65" s="340"/>
      <c r="FJE65" s="340">
        <f>[8]Orçamento!FJE57</f>
        <v>0</v>
      </c>
      <c r="FJF65" s="340"/>
      <c r="FJG65" s="340"/>
      <c r="FJH65" s="340"/>
      <c r="FJI65" s="340"/>
      <c r="FJJ65" s="340"/>
      <c r="FJK65" s="340"/>
      <c r="FJL65" s="340"/>
      <c r="FJM65" s="340">
        <f>[8]Orçamento!FJM57</f>
        <v>0</v>
      </c>
      <c r="FJN65" s="340"/>
      <c r="FJO65" s="340"/>
      <c r="FJP65" s="340"/>
      <c r="FJQ65" s="340"/>
      <c r="FJR65" s="340"/>
      <c r="FJS65" s="340"/>
      <c r="FJT65" s="340"/>
      <c r="FJU65" s="340">
        <f>[8]Orçamento!FJU57</f>
        <v>0</v>
      </c>
      <c r="FJV65" s="340"/>
      <c r="FJW65" s="340"/>
      <c r="FJX65" s="340"/>
      <c r="FJY65" s="340"/>
      <c r="FJZ65" s="340"/>
      <c r="FKA65" s="340"/>
      <c r="FKB65" s="340"/>
      <c r="FKC65" s="340">
        <f>[8]Orçamento!FKC57</f>
        <v>0</v>
      </c>
      <c r="FKD65" s="340"/>
      <c r="FKE65" s="340"/>
      <c r="FKF65" s="340"/>
      <c r="FKG65" s="340"/>
      <c r="FKH65" s="340"/>
      <c r="FKI65" s="340"/>
      <c r="FKJ65" s="340"/>
      <c r="FKK65" s="340">
        <f>[8]Orçamento!FKK57</f>
        <v>0</v>
      </c>
      <c r="FKL65" s="340"/>
      <c r="FKM65" s="340"/>
      <c r="FKN65" s="340"/>
      <c r="FKO65" s="340"/>
      <c r="FKP65" s="340"/>
      <c r="FKQ65" s="340"/>
      <c r="FKR65" s="340"/>
      <c r="FKS65" s="340">
        <f>[8]Orçamento!FKS57</f>
        <v>0</v>
      </c>
      <c r="FKT65" s="340"/>
      <c r="FKU65" s="340"/>
      <c r="FKV65" s="340"/>
      <c r="FKW65" s="340"/>
      <c r="FKX65" s="340"/>
      <c r="FKY65" s="340"/>
      <c r="FKZ65" s="340"/>
      <c r="FLA65" s="340">
        <f>[8]Orçamento!FLA57</f>
        <v>0</v>
      </c>
      <c r="FLB65" s="340"/>
      <c r="FLC65" s="340"/>
      <c r="FLD65" s="340"/>
      <c r="FLE65" s="340"/>
      <c r="FLF65" s="340"/>
      <c r="FLG65" s="340"/>
      <c r="FLH65" s="340"/>
      <c r="FLI65" s="340">
        <f>[8]Orçamento!FLI57</f>
        <v>0</v>
      </c>
      <c r="FLJ65" s="340"/>
      <c r="FLK65" s="340"/>
      <c r="FLL65" s="340"/>
      <c r="FLM65" s="340"/>
      <c r="FLN65" s="340"/>
      <c r="FLO65" s="340"/>
      <c r="FLP65" s="340"/>
      <c r="FLQ65" s="340">
        <f>[8]Orçamento!FLQ57</f>
        <v>0</v>
      </c>
      <c r="FLR65" s="340"/>
      <c r="FLS65" s="340"/>
      <c r="FLT65" s="340"/>
      <c r="FLU65" s="340"/>
      <c r="FLV65" s="340"/>
      <c r="FLW65" s="340"/>
      <c r="FLX65" s="340"/>
      <c r="FLY65" s="340">
        <f>[8]Orçamento!FLY57</f>
        <v>0</v>
      </c>
      <c r="FLZ65" s="340"/>
      <c r="FMA65" s="340"/>
      <c r="FMB65" s="340"/>
      <c r="FMC65" s="340"/>
      <c r="FMD65" s="340"/>
      <c r="FME65" s="340"/>
      <c r="FMF65" s="340"/>
      <c r="FMG65" s="340">
        <f>[8]Orçamento!FMG57</f>
        <v>0</v>
      </c>
      <c r="FMH65" s="340"/>
      <c r="FMI65" s="340"/>
      <c r="FMJ65" s="340"/>
      <c r="FMK65" s="340"/>
      <c r="FML65" s="340"/>
      <c r="FMM65" s="340"/>
      <c r="FMN65" s="340"/>
      <c r="FMO65" s="340">
        <f>[8]Orçamento!FMO57</f>
        <v>0</v>
      </c>
      <c r="FMP65" s="340"/>
      <c r="FMQ65" s="340"/>
      <c r="FMR65" s="340"/>
      <c r="FMS65" s="340"/>
      <c r="FMT65" s="340"/>
      <c r="FMU65" s="340"/>
      <c r="FMV65" s="340"/>
      <c r="FMW65" s="340">
        <f>[8]Orçamento!FMW57</f>
        <v>0</v>
      </c>
      <c r="FMX65" s="340"/>
      <c r="FMY65" s="340"/>
      <c r="FMZ65" s="340"/>
      <c r="FNA65" s="340"/>
      <c r="FNB65" s="340"/>
      <c r="FNC65" s="340"/>
      <c r="FND65" s="340"/>
      <c r="FNE65" s="340">
        <f>[8]Orçamento!FNE57</f>
        <v>0</v>
      </c>
      <c r="FNF65" s="340"/>
      <c r="FNG65" s="340"/>
      <c r="FNH65" s="340"/>
      <c r="FNI65" s="340"/>
      <c r="FNJ65" s="340"/>
      <c r="FNK65" s="340"/>
      <c r="FNL65" s="340"/>
      <c r="FNM65" s="340">
        <f>[8]Orçamento!FNM57</f>
        <v>0</v>
      </c>
      <c r="FNN65" s="340"/>
      <c r="FNO65" s="340"/>
      <c r="FNP65" s="340"/>
      <c r="FNQ65" s="340"/>
      <c r="FNR65" s="340"/>
      <c r="FNS65" s="340"/>
      <c r="FNT65" s="340"/>
      <c r="FNU65" s="340">
        <f>[8]Orçamento!FNU57</f>
        <v>0</v>
      </c>
      <c r="FNV65" s="340"/>
      <c r="FNW65" s="340"/>
      <c r="FNX65" s="340"/>
      <c r="FNY65" s="340"/>
      <c r="FNZ65" s="340"/>
      <c r="FOA65" s="340"/>
      <c r="FOB65" s="340"/>
      <c r="FOC65" s="340">
        <f>[8]Orçamento!FOC57</f>
        <v>0</v>
      </c>
      <c r="FOD65" s="340"/>
      <c r="FOE65" s="340"/>
      <c r="FOF65" s="340"/>
      <c r="FOG65" s="340"/>
      <c r="FOH65" s="340"/>
      <c r="FOI65" s="340"/>
      <c r="FOJ65" s="340"/>
      <c r="FOK65" s="340">
        <f>[8]Orçamento!FOK57</f>
        <v>0</v>
      </c>
      <c r="FOL65" s="340"/>
      <c r="FOM65" s="340"/>
      <c r="FON65" s="340"/>
      <c r="FOO65" s="340"/>
      <c r="FOP65" s="340"/>
      <c r="FOQ65" s="340"/>
      <c r="FOR65" s="340"/>
      <c r="FOS65" s="340">
        <f>[8]Orçamento!FOS57</f>
        <v>0</v>
      </c>
      <c r="FOT65" s="340"/>
      <c r="FOU65" s="340"/>
      <c r="FOV65" s="340"/>
      <c r="FOW65" s="340"/>
      <c r="FOX65" s="340"/>
      <c r="FOY65" s="340"/>
      <c r="FOZ65" s="340"/>
      <c r="FPA65" s="340">
        <f>[8]Orçamento!FPA57</f>
        <v>0</v>
      </c>
      <c r="FPB65" s="340"/>
      <c r="FPC65" s="340"/>
      <c r="FPD65" s="340"/>
      <c r="FPE65" s="340"/>
      <c r="FPF65" s="340"/>
      <c r="FPG65" s="340"/>
      <c r="FPH65" s="340"/>
      <c r="FPI65" s="340">
        <f>[8]Orçamento!FPI57</f>
        <v>0</v>
      </c>
      <c r="FPJ65" s="340"/>
      <c r="FPK65" s="340"/>
      <c r="FPL65" s="340"/>
      <c r="FPM65" s="340"/>
      <c r="FPN65" s="340"/>
      <c r="FPO65" s="340"/>
      <c r="FPP65" s="340"/>
      <c r="FPQ65" s="340">
        <f>[8]Orçamento!FPQ57</f>
        <v>0</v>
      </c>
      <c r="FPR65" s="340"/>
      <c r="FPS65" s="340"/>
      <c r="FPT65" s="340"/>
      <c r="FPU65" s="340"/>
      <c r="FPV65" s="340"/>
      <c r="FPW65" s="340"/>
      <c r="FPX65" s="340"/>
      <c r="FPY65" s="340">
        <f>[8]Orçamento!FPY57</f>
        <v>0</v>
      </c>
      <c r="FPZ65" s="340"/>
      <c r="FQA65" s="340"/>
      <c r="FQB65" s="340"/>
      <c r="FQC65" s="340"/>
      <c r="FQD65" s="340"/>
      <c r="FQE65" s="340"/>
      <c r="FQF65" s="340"/>
      <c r="FQG65" s="340">
        <f>[8]Orçamento!FQG57</f>
        <v>0</v>
      </c>
      <c r="FQH65" s="340"/>
      <c r="FQI65" s="340"/>
      <c r="FQJ65" s="340"/>
      <c r="FQK65" s="340"/>
      <c r="FQL65" s="340"/>
      <c r="FQM65" s="340"/>
      <c r="FQN65" s="340"/>
      <c r="FQO65" s="340">
        <f>[8]Orçamento!FQO57</f>
        <v>0</v>
      </c>
      <c r="FQP65" s="340"/>
      <c r="FQQ65" s="340"/>
      <c r="FQR65" s="340"/>
      <c r="FQS65" s="340"/>
      <c r="FQT65" s="340"/>
      <c r="FQU65" s="340"/>
      <c r="FQV65" s="340"/>
      <c r="FQW65" s="340">
        <f>[8]Orçamento!FQW57</f>
        <v>0</v>
      </c>
      <c r="FQX65" s="340"/>
      <c r="FQY65" s="340"/>
      <c r="FQZ65" s="340"/>
      <c r="FRA65" s="340"/>
      <c r="FRB65" s="340"/>
      <c r="FRC65" s="340"/>
      <c r="FRD65" s="340"/>
      <c r="FRE65" s="340">
        <f>[8]Orçamento!FRE57</f>
        <v>0</v>
      </c>
      <c r="FRF65" s="340"/>
      <c r="FRG65" s="340"/>
      <c r="FRH65" s="340"/>
      <c r="FRI65" s="340"/>
      <c r="FRJ65" s="340"/>
      <c r="FRK65" s="340"/>
      <c r="FRL65" s="340"/>
      <c r="FRM65" s="340">
        <f>[8]Orçamento!FRM57</f>
        <v>0</v>
      </c>
      <c r="FRN65" s="340"/>
      <c r="FRO65" s="340"/>
      <c r="FRP65" s="340"/>
      <c r="FRQ65" s="340"/>
      <c r="FRR65" s="340"/>
      <c r="FRS65" s="340"/>
      <c r="FRT65" s="340"/>
      <c r="FRU65" s="340">
        <f>[8]Orçamento!FRU57</f>
        <v>0</v>
      </c>
      <c r="FRV65" s="340"/>
      <c r="FRW65" s="340"/>
      <c r="FRX65" s="340"/>
      <c r="FRY65" s="340"/>
      <c r="FRZ65" s="340"/>
      <c r="FSA65" s="340"/>
      <c r="FSB65" s="340"/>
      <c r="FSC65" s="340">
        <f>[8]Orçamento!FSC57</f>
        <v>0</v>
      </c>
      <c r="FSD65" s="340"/>
      <c r="FSE65" s="340"/>
      <c r="FSF65" s="340"/>
      <c r="FSG65" s="340"/>
      <c r="FSH65" s="340"/>
      <c r="FSI65" s="340"/>
      <c r="FSJ65" s="340"/>
      <c r="FSK65" s="340">
        <f>[8]Orçamento!FSK57</f>
        <v>0</v>
      </c>
      <c r="FSL65" s="340"/>
      <c r="FSM65" s="340"/>
      <c r="FSN65" s="340"/>
      <c r="FSO65" s="340"/>
      <c r="FSP65" s="340"/>
      <c r="FSQ65" s="340"/>
      <c r="FSR65" s="340"/>
      <c r="FSS65" s="340">
        <f>[8]Orçamento!FSS57</f>
        <v>0</v>
      </c>
      <c r="FST65" s="340"/>
      <c r="FSU65" s="340"/>
      <c r="FSV65" s="340"/>
      <c r="FSW65" s="340"/>
      <c r="FSX65" s="340"/>
      <c r="FSY65" s="340"/>
      <c r="FSZ65" s="340"/>
      <c r="FTA65" s="340">
        <f>[8]Orçamento!FTA57</f>
        <v>0</v>
      </c>
      <c r="FTB65" s="340"/>
      <c r="FTC65" s="340"/>
      <c r="FTD65" s="340"/>
      <c r="FTE65" s="340"/>
      <c r="FTF65" s="340"/>
      <c r="FTG65" s="340"/>
      <c r="FTH65" s="340"/>
      <c r="FTI65" s="340">
        <f>[8]Orçamento!FTI57</f>
        <v>0</v>
      </c>
      <c r="FTJ65" s="340"/>
      <c r="FTK65" s="340"/>
      <c r="FTL65" s="340"/>
      <c r="FTM65" s="340"/>
      <c r="FTN65" s="340"/>
      <c r="FTO65" s="340"/>
      <c r="FTP65" s="340"/>
      <c r="FTQ65" s="340">
        <f>[8]Orçamento!FTQ57</f>
        <v>0</v>
      </c>
      <c r="FTR65" s="340"/>
      <c r="FTS65" s="340"/>
      <c r="FTT65" s="340"/>
      <c r="FTU65" s="340"/>
      <c r="FTV65" s="340"/>
      <c r="FTW65" s="340"/>
      <c r="FTX65" s="340"/>
      <c r="FTY65" s="340">
        <f>[8]Orçamento!FTY57</f>
        <v>0</v>
      </c>
      <c r="FTZ65" s="340"/>
      <c r="FUA65" s="340"/>
      <c r="FUB65" s="340"/>
      <c r="FUC65" s="340"/>
      <c r="FUD65" s="340"/>
      <c r="FUE65" s="340"/>
      <c r="FUF65" s="340"/>
      <c r="FUG65" s="340">
        <f>[8]Orçamento!FUG57</f>
        <v>0</v>
      </c>
      <c r="FUH65" s="340"/>
      <c r="FUI65" s="340"/>
      <c r="FUJ65" s="340"/>
      <c r="FUK65" s="340"/>
      <c r="FUL65" s="340"/>
      <c r="FUM65" s="340"/>
      <c r="FUN65" s="340"/>
      <c r="FUO65" s="340">
        <f>[8]Orçamento!FUO57</f>
        <v>0</v>
      </c>
      <c r="FUP65" s="340"/>
      <c r="FUQ65" s="340"/>
      <c r="FUR65" s="340"/>
      <c r="FUS65" s="340"/>
      <c r="FUT65" s="340"/>
      <c r="FUU65" s="340"/>
      <c r="FUV65" s="340"/>
      <c r="FUW65" s="340">
        <f>[8]Orçamento!FUW57</f>
        <v>0</v>
      </c>
      <c r="FUX65" s="340"/>
      <c r="FUY65" s="340"/>
      <c r="FUZ65" s="340"/>
      <c r="FVA65" s="340"/>
      <c r="FVB65" s="340"/>
      <c r="FVC65" s="340"/>
      <c r="FVD65" s="340"/>
      <c r="FVE65" s="340">
        <f>[8]Orçamento!FVE57</f>
        <v>0</v>
      </c>
      <c r="FVF65" s="340"/>
      <c r="FVG65" s="340"/>
      <c r="FVH65" s="340"/>
      <c r="FVI65" s="340"/>
      <c r="FVJ65" s="340"/>
      <c r="FVK65" s="340"/>
      <c r="FVL65" s="340"/>
      <c r="FVM65" s="340">
        <f>[8]Orçamento!FVM57</f>
        <v>0</v>
      </c>
      <c r="FVN65" s="340"/>
      <c r="FVO65" s="340"/>
      <c r="FVP65" s="340"/>
      <c r="FVQ65" s="340"/>
      <c r="FVR65" s="340"/>
      <c r="FVS65" s="340"/>
      <c r="FVT65" s="340"/>
      <c r="FVU65" s="340">
        <f>[8]Orçamento!FVU57</f>
        <v>0</v>
      </c>
      <c r="FVV65" s="340"/>
      <c r="FVW65" s="340"/>
      <c r="FVX65" s="340"/>
      <c r="FVY65" s="340"/>
      <c r="FVZ65" s="340"/>
      <c r="FWA65" s="340"/>
      <c r="FWB65" s="340"/>
      <c r="FWC65" s="340">
        <f>[8]Orçamento!FWC57</f>
        <v>0</v>
      </c>
      <c r="FWD65" s="340"/>
      <c r="FWE65" s="340"/>
      <c r="FWF65" s="340"/>
      <c r="FWG65" s="340"/>
      <c r="FWH65" s="340"/>
      <c r="FWI65" s="340"/>
      <c r="FWJ65" s="340"/>
      <c r="FWK65" s="340">
        <f>[8]Orçamento!FWK57</f>
        <v>0</v>
      </c>
      <c r="FWL65" s="340"/>
      <c r="FWM65" s="340"/>
      <c r="FWN65" s="340"/>
      <c r="FWO65" s="340"/>
      <c r="FWP65" s="340"/>
      <c r="FWQ65" s="340"/>
      <c r="FWR65" s="340"/>
      <c r="FWS65" s="340">
        <f>[8]Orçamento!FWS57</f>
        <v>0</v>
      </c>
      <c r="FWT65" s="340"/>
      <c r="FWU65" s="340"/>
      <c r="FWV65" s="340"/>
      <c r="FWW65" s="340"/>
      <c r="FWX65" s="340"/>
      <c r="FWY65" s="340"/>
      <c r="FWZ65" s="340"/>
      <c r="FXA65" s="340">
        <f>[8]Orçamento!FXA57</f>
        <v>0</v>
      </c>
      <c r="FXB65" s="340"/>
      <c r="FXC65" s="340"/>
      <c r="FXD65" s="340"/>
      <c r="FXE65" s="340"/>
      <c r="FXF65" s="340"/>
      <c r="FXG65" s="340"/>
      <c r="FXH65" s="340"/>
      <c r="FXI65" s="340">
        <f>[8]Orçamento!FXI57</f>
        <v>0</v>
      </c>
      <c r="FXJ65" s="340"/>
      <c r="FXK65" s="340"/>
      <c r="FXL65" s="340"/>
      <c r="FXM65" s="340"/>
      <c r="FXN65" s="340"/>
      <c r="FXO65" s="340"/>
      <c r="FXP65" s="340"/>
      <c r="FXQ65" s="340">
        <f>[8]Orçamento!FXQ57</f>
        <v>0</v>
      </c>
      <c r="FXR65" s="340"/>
      <c r="FXS65" s="340"/>
      <c r="FXT65" s="340"/>
      <c r="FXU65" s="340"/>
      <c r="FXV65" s="340"/>
      <c r="FXW65" s="340"/>
      <c r="FXX65" s="340"/>
      <c r="FXY65" s="340">
        <f>[8]Orçamento!FXY57</f>
        <v>0</v>
      </c>
      <c r="FXZ65" s="340"/>
      <c r="FYA65" s="340"/>
      <c r="FYB65" s="340"/>
      <c r="FYC65" s="340"/>
      <c r="FYD65" s="340"/>
      <c r="FYE65" s="340"/>
      <c r="FYF65" s="340"/>
      <c r="FYG65" s="340">
        <f>[8]Orçamento!FYG57</f>
        <v>0</v>
      </c>
      <c r="FYH65" s="340"/>
      <c r="FYI65" s="340"/>
      <c r="FYJ65" s="340"/>
      <c r="FYK65" s="340"/>
      <c r="FYL65" s="340"/>
      <c r="FYM65" s="340"/>
      <c r="FYN65" s="340"/>
      <c r="FYO65" s="340">
        <f>[8]Orçamento!FYO57</f>
        <v>0</v>
      </c>
      <c r="FYP65" s="340"/>
      <c r="FYQ65" s="340"/>
      <c r="FYR65" s="340"/>
      <c r="FYS65" s="340"/>
      <c r="FYT65" s="340"/>
      <c r="FYU65" s="340"/>
      <c r="FYV65" s="340"/>
      <c r="FYW65" s="340">
        <f>[8]Orçamento!FYW57</f>
        <v>0</v>
      </c>
      <c r="FYX65" s="340"/>
      <c r="FYY65" s="340"/>
      <c r="FYZ65" s="340"/>
      <c r="FZA65" s="340"/>
      <c r="FZB65" s="340"/>
      <c r="FZC65" s="340"/>
      <c r="FZD65" s="340"/>
      <c r="FZE65" s="340">
        <f>[8]Orçamento!FZE57</f>
        <v>0</v>
      </c>
      <c r="FZF65" s="340"/>
      <c r="FZG65" s="340"/>
      <c r="FZH65" s="340"/>
      <c r="FZI65" s="340"/>
      <c r="FZJ65" s="340"/>
      <c r="FZK65" s="340"/>
      <c r="FZL65" s="340"/>
      <c r="FZM65" s="340">
        <f>[8]Orçamento!FZM57</f>
        <v>0</v>
      </c>
      <c r="FZN65" s="340"/>
      <c r="FZO65" s="340"/>
      <c r="FZP65" s="340"/>
      <c r="FZQ65" s="340"/>
      <c r="FZR65" s="340"/>
      <c r="FZS65" s="340"/>
      <c r="FZT65" s="340"/>
      <c r="FZU65" s="340">
        <f>[8]Orçamento!FZU57</f>
        <v>0</v>
      </c>
      <c r="FZV65" s="340"/>
      <c r="FZW65" s="340"/>
      <c r="FZX65" s="340"/>
      <c r="FZY65" s="340"/>
      <c r="FZZ65" s="340"/>
      <c r="GAA65" s="340"/>
      <c r="GAB65" s="340"/>
      <c r="GAC65" s="340">
        <f>[8]Orçamento!GAC57</f>
        <v>0</v>
      </c>
      <c r="GAD65" s="340"/>
      <c r="GAE65" s="340"/>
      <c r="GAF65" s="340"/>
      <c r="GAG65" s="340"/>
      <c r="GAH65" s="340"/>
      <c r="GAI65" s="340"/>
      <c r="GAJ65" s="340"/>
      <c r="GAK65" s="340">
        <f>[8]Orçamento!GAK57</f>
        <v>0</v>
      </c>
      <c r="GAL65" s="340"/>
      <c r="GAM65" s="340"/>
      <c r="GAN65" s="340"/>
      <c r="GAO65" s="340"/>
      <c r="GAP65" s="340"/>
      <c r="GAQ65" s="340"/>
      <c r="GAR65" s="340"/>
      <c r="GAS65" s="340">
        <f>[8]Orçamento!GAS57</f>
        <v>0</v>
      </c>
      <c r="GAT65" s="340"/>
      <c r="GAU65" s="340"/>
      <c r="GAV65" s="340"/>
      <c r="GAW65" s="340"/>
      <c r="GAX65" s="340"/>
      <c r="GAY65" s="340"/>
      <c r="GAZ65" s="340"/>
      <c r="GBA65" s="340">
        <f>[8]Orçamento!GBA57</f>
        <v>0</v>
      </c>
      <c r="GBB65" s="340"/>
      <c r="GBC65" s="340"/>
      <c r="GBD65" s="340"/>
      <c r="GBE65" s="340"/>
      <c r="GBF65" s="340"/>
      <c r="GBG65" s="340"/>
      <c r="GBH65" s="340"/>
      <c r="GBI65" s="340">
        <f>[8]Orçamento!GBI57</f>
        <v>0</v>
      </c>
      <c r="GBJ65" s="340"/>
      <c r="GBK65" s="340"/>
      <c r="GBL65" s="340"/>
      <c r="GBM65" s="340"/>
      <c r="GBN65" s="340"/>
      <c r="GBO65" s="340"/>
      <c r="GBP65" s="340"/>
      <c r="GBQ65" s="340">
        <f>[8]Orçamento!GBQ57</f>
        <v>0</v>
      </c>
      <c r="GBR65" s="340"/>
      <c r="GBS65" s="340"/>
      <c r="GBT65" s="340"/>
      <c r="GBU65" s="340"/>
      <c r="GBV65" s="340"/>
      <c r="GBW65" s="340"/>
      <c r="GBX65" s="340"/>
      <c r="GBY65" s="340">
        <f>[8]Orçamento!GBY57</f>
        <v>0</v>
      </c>
      <c r="GBZ65" s="340"/>
      <c r="GCA65" s="340"/>
      <c r="GCB65" s="340"/>
      <c r="GCC65" s="340"/>
      <c r="GCD65" s="340"/>
      <c r="GCE65" s="340"/>
      <c r="GCF65" s="340"/>
      <c r="GCG65" s="340">
        <f>[8]Orçamento!GCG57</f>
        <v>0</v>
      </c>
      <c r="GCH65" s="340"/>
      <c r="GCI65" s="340"/>
      <c r="GCJ65" s="340"/>
      <c r="GCK65" s="340"/>
      <c r="GCL65" s="340"/>
      <c r="GCM65" s="340"/>
      <c r="GCN65" s="340"/>
      <c r="GCO65" s="340">
        <f>[8]Orçamento!GCO57</f>
        <v>0</v>
      </c>
      <c r="GCP65" s="340"/>
      <c r="GCQ65" s="340"/>
      <c r="GCR65" s="340"/>
      <c r="GCS65" s="340"/>
      <c r="GCT65" s="340"/>
      <c r="GCU65" s="340"/>
      <c r="GCV65" s="340"/>
      <c r="GCW65" s="340">
        <f>[8]Orçamento!GCW57</f>
        <v>0</v>
      </c>
      <c r="GCX65" s="340"/>
      <c r="GCY65" s="340"/>
      <c r="GCZ65" s="340"/>
      <c r="GDA65" s="340"/>
      <c r="GDB65" s="340"/>
      <c r="GDC65" s="340"/>
      <c r="GDD65" s="340"/>
      <c r="GDE65" s="340">
        <f>[8]Orçamento!GDE57</f>
        <v>0</v>
      </c>
      <c r="GDF65" s="340"/>
      <c r="GDG65" s="340"/>
      <c r="GDH65" s="340"/>
      <c r="GDI65" s="340"/>
      <c r="GDJ65" s="340"/>
      <c r="GDK65" s="340"/>
      <c r="GDL65" s="340"/>
      <c r="GDM65" s="340">
        <f>[8]Orçamento!GDM57</f>
        <v>0</v>
      </c>
      <c r="GDN65" s="340"/>
      <c r="GDO65" s="340"/>
      <c r="GDP65" s="340"/>
      <c r="GDQ65" s="340"/>
      <c r="GDR65" s="340"/>
      <c r="GDS65" s="340"/>
      <c r="GDT65" s="340"/>
      <c r="GDU65" s="340">
        <f>[8]Orçamento!GDU57</f>
        <v>0</v>
      </c>
      <c r="GDV65" s="340"/>
      <c r="GDW65" s="340"/>
      <c r="GDX65" s="340"/>
      <c r="GDY65" s="340"/>
      <c r="GDZ65" s="340"/>
      <c r="GEA65" s="340"/>
      <c r="GEB65" s="340"/>
      <c r="GEC65" s="340">
        <f>[8]Orçamento!GEC57</f>
        <v>0</v>
      </c>
      <c r="GED65" s="340"/>
      <c r="GEE65" s="340"/>
      <c r="GEF65" s="340"/>
      <c r="GEG65" s="340"/>
      <c r="GEH65" s="340"/>
      <c r="GEI65" s="340"/>
      <c r="GEJ65" s="340"/>
      <c r="GEK65" s="340">
        <f>[8]Orçamento!GEK57</f>
        <v>0</v>
      </c>
      <c r="GEL65" s="340"/>
      <c r="GEM65" s="340"/>
      <c r="GEN65" s="340"/>
      <c r="GEO65" s="340"/>
      <c r="GEP65" s="340"/>
      <c r="GEQ65" s="340"/>
      <c r="GER65" s="340"/>
      <c r="GES65" s="340">
        <f>[8]Orçamento!GES57</f>
        <v>0</v>
      </c>
      <c r="GET65" s="340"/>
      <c r="GEU65" s="340"/>
      <c r="GEV65" s="340"/>
      <c r="GEW65" s="340"/>
      <c r="GEX65" s="340"/>
      <c r="GEY65" s="340"/>
      <c r="GEZ65" s="340"/>
      <c r="GFA65" s="340">
        <f>[8]Orçamento!GFA57</f>
        <v>0</v>
      </c>
      <c r="GFB65" s="340"/>
      <c r="GFC65" s="340"/>
      <c r="GFD65" s="340"/>
      <c r="GFE65" s="340"/>
      <c r="GFF65" s="340"/>
      <c r="GFG65" s="340"/>
      <c r="GFH65" s="340"/>
      <c r="GFI65" s="340">
        <f>[8]Orçamento!GFI57</f>
        <v>0</v>
      </c>
      <c r="GFJ65" s="340"/>
      <c r="GFK65" s="340"/>
      <c r="GFL65" s="340"/>
      <c r="GFM65" s="340"/>
      <c r="GFN65" s="340"/>
      <c r="GFO65" s="340"/>
      <c r="GFP65" s="340"/>
      <c r="GFQ65" s="340">
        <f>[8]Orçamento!GFQ57</f>
        <v>0</v>
      </c>
      <c r="GFR65" s="340"/>
      <c r="GFS65" s="340"/>
      <c r="GFT65" s="340"/>
      <c r="GFU65" s="340"/>
      <c r="GFV65" s="340"/>
      <c r="GFW65" s="340"/>
      <c r="GFX65" s="340"/>
      <c r="GFY65" s="340">
        <f>[8]Orçamento!GFY57</f>
        <v>0</v>
      </c>
      <c r="GFZ65" s="340"/>
      <c r="GGA65" s="340"/>
      <c r="GGB65" s="340"/>
      <c r="GGC65" s="340"/>
      <c r="GGD65" s="340"/>
      <c r="GGE65" s="340"/>
      <c r="GGF65" s="340"/>
      <c r="GGG65" s="340">
        <f>[8]Orçamento!GGG57</f>
        <v>0</v>
      </c>
      <c r="GGH65" s="340"/>
      <c r="GGI65" s="340"/>
      <c r="GGJ65" s="340"/>
      <c r="GGK65" s="340"/>
      <c r="GGL65" s="340"/>
      <c r="GGM65" s="340"/>
      <c r="GGN65" s="340"/>
      <c r="GGO65" s="340">
        <f>[8]Orçamento!GGO57</f>
        <v>0</v>
      </c>
      <c r="GGP65" s="340"/>
      <c r="GGQ65" s="340"/>
      <c r="GGR65" s="340"/>
      <c r="GGS65" s="340"/>
      <c r="GGT65" s="340"/>
      <c r="GGU65" s="340"/>
      <c r="GGV65" s="340"/>
      <c r="GGW65" s="340">
        <f>[8]Orçamento!GGW57</f>
        <v>0</v>
      </c>
      <c r="GGX65" s="340"/>
      <c r="GGY65" s="340"/>
      <c r="GGZ65" s="340"/>
      <c r="GHA65" s="340"/>
      <c r="GHB65" s="340"/>
      <c r="GHC65" s="340"/>
      <c r="GHD65" s="340"/>
      <c r="GHE65" s="340">
        <f>[8]Orçamento!GHE57</f>
        <v>0</v>
      </c>
      <c r="GHF65" s="340"/>
      <c r="GHG65" s="340"/>
      <c r="GHH65" s="340"/>
      <c r="GHI65" s="340"/>
      <c r="GHJ65" s="340"/>
      <c r="GHK65" s="340"/>
      <c r="GHL65" s="340"/>
      <c r="GHM65" s="340">
        <f>[8]Orçamento!GHM57</f>
        <v>0</v>
      </c>
      <c r="GHN65" s="340"/>
      <c r="GHO65" s="340"/>
      <c r="GHP65" s="340"/>
      <c r="GHQ65" s="340"/>
      <c r="GHR65" s="340"/>
      <c r="GHS65" s="340"/>
      <c r="GHT65" s="340"/>
      <c r="GHU65" s="340">
        <f>[8]Orçamento!GHU57</f>
        <v>0</v>
      </c>
      <c r="GHV65" s="340"/>
      <c r="GHW65" s="340"/>
      <c r="GHX65" s="340"/>
      <c r="GHY65" s="340"/>
      <c r="GHZ65" s="340"/>
      <c r="GIA65" s="340"/>
      <c r="GIB65" s="340"/>
      <c r="GIC65" s="340">
        <f>[8]Orçamento!GIC57</f>
        <v>0</v>
      </c>
      <c r="GID65" s="340"/>
      <c r="GIE65" s="340"/>
      <c r="GIF65" s="340"/>
      <c r="GIG65" s="340"/>
      <c r="GIH65" s="340"/>
      <c r="GII65" s="340"/>
      <c r="GIJ65" s="340"/>
      <c r="GIK65" s="340">
        <f>[8]Orçamento!GIK57</f>
        <v>0</v>
      </c>
      <c r="GIL65" s="340"/>
      <c r="GIM65" s="340"/>
      <c r="GIN65" s="340"/>
      <c r="GIO65" s="340"/>
      <c r="GIP65" s="340"/>
      <c r="GIQ65" s="340"/>
      <c r="GIR65" s="340"/>
      <c r="GIS65" s="340">
        <f>[8]Orçamento!GIS57</f>
        <v>0</v>
      </c>
      <c r="GIT65" s="340"/>
      <c r="GIU65" s="340"/>
      <c r="GIV65" s="340"/>
      <c r="GIW65" s="340"/>
      <c r="GIX65" s="340"/>
      <c r="GIY65" s="340"/>
      <c r="GIZ65" s="340"/>
      <c r="GJA65" s="340">
        <f>[8]Orçamento!GJA57</f>
        <v>0</v>
      </c>
      <c r="GJB65" s="340"/>
      <c r="GJC65" s="340"/>
      <c r="GJD65" s="340"/>
      <c r="GJE65" s="340"/>
      <c r="GJF65" s="340"/>
      <c r="GJG65" s="340"/>
      <c r="GJH65" s="340"/>
      <c r="GJI65" s="340">
        <f>[8]Orçamento!GJI57</f>
        <v>0</v>
      </c>
      <c r="GJJ65" s="340"/>
      <c r="GJK65" s="340"/>
      <c r="GJL65" s="340"/>
      <c r="GJM65" s="340"/>
      <c r="GJN65" s="340"/>
      <c r="GJO65" s="340"/>
      <c r="GJP65" s="340"/>
      <c r="GJQ65" s="340">
        <f>[8]Orçamento!GJQ57</f>
        <v>0</v>
      </c>
      <c r="GJR65" s="340"/>
      <c r="GJS65" s="340"/>
      <c r="GJT65" s="340"/>
      <c r="GJU65" s="340"/>
      <c r="GJV65" s="340"/>
      <c r="GJW65" s="340"/>
      <c r="GJX65" s="340"/>
      <c r="GJY65" s="340">
        <f>[8]Orçamento!GJY57</f>
        <v>0</v>
      </c>
      <c r="GJZ65" s="340"/>
      <c r="GKA65" s="340"/>
      <c r="GKB65" s="340"/>
      <c r="GKC65" s="340"/>
      <c r="GKD65" s="340"/>
      <c r="GKE65" s="340"/>
      <c r="GKF65" s="340"/>
      <c r="GKG65" s="340">
        <f>[8]Orçamento!GKG57</f>
        <v>0</v>
      </c>
      <c r="GKH65" s="340"/>
      <c r="GKI65" s="340"/>
      <c r="GKJ65" s="340"/>
      <c r="GKK65" s="340"/>
      <c r="GKL65" s="340"/>
      <c r="GKM65" s="340"/>
      <c r="GKN65" s="340"/>
      <c r="GKO65" s="340">
        <f>[8]Orçamento!GKO57</f>
        <v>0</v>
      </c>
      <c r="GKP65" s="340"/>
      <c r="GKQ65" s="340"/>
      <c r="GKR65" s="340"/>
      <c r="GKS65" s="340"/>
      <c r="GKT65" s="340"/>
      <c r="GKU65" s="340"/>
      <c r="GKV65" s="340"/>
      <c r="GKW65" s="340">
        <f>[8]Orçamento!GKW57</f>
        <v>0</v>
      </c>
      <c r="GKX65" s="340"/>
      <c r="GKY65" s="340"/>
      <c r="GKZ65" s="340"/>
      <c r="GLA65" s="340"/>
      <c r="GLB65" s="340"/>
      <c r="GLC65" s="340"/>
      <c r="GLD65" s="340"/>
      <c r="GLE65" s="340">
        <f>[8]Orçamento!GLE57</f>
        <v>0</v>
      </c>
      <c r="GLF65" s="340"/>
      <c r="GLG65" s="340"/>
      <c r="GLH65" s="340"/>
      <c r="GLI65" s="340"/>
      <c r="GLJ65" s="340"/>
      <c r="GLK65" s="340"/>
      <c r="GLL65" s="340"/>
      <c r="GLM65" s="340">
        <f>[8]Orçamento!GLM57</f>
        <v>0</v>
      </c>
      <c r="GLN65" s="340"/>
      <c r="GLO65" s="340"/>
      <c r="GLP65" s="340"/>
      <c r="GLQ65" s="340"/>
      <c r="GLR65" s="340"/>
      <c r="GLS65" s="340"/>
      <c r="GLT65" s="340"/>
      <c r="GLU65" s="340">
        <f>[8]Orçamento!GLU57</f>
        <v>0</v>
      </c>
      <c r="GLV65" s="340"/>
      <c r="GLW65" s="340"/>
      <c r="GLX65" s="340"/>
      <c r="GLY65" s="340"/>
      <c r="GLZ65" s="340"/>
      <c r="GMA65" s="340"/>
      <c r="GMB65" s="340"/>
      <c r="GMC65" s="340">
        <f>[8]Orçamento!GMC57</f>
        <v>0</v>
      </c>
      <c r="GMD65" s="340"/>
      <c r="GME65" s="340"/>
      <c r="GMF65" s="340"/>
      <c r="GMG65" s="340"/>
      <c r="GMH65" s="340"/>
      <c r="GMI65" s="340"/>
      <c r="GMJ65" s="340"/>
      <c r="GMK65" s="340">
        <f>[8]Orçamento!GMK57</f>
        <v>0</v>
      </c>
      <c r="GML65" s="340"/>
      <c r="GMM65" s="340"/>
      <c r="GMN65" s="340"/>
      <c r="GMO65" s="340"/>
      <c r="GMP65" s="340"/>
      <c r="GMQ65" s="340"/>
      <c r="GMR65" s="340"/>
      <c r="GMS65" s="340">
        <f>[8]Orçamento!GMS57</f>
        <v>0</v>
      </c>
      <c r="GMT65" s="340"/>
      <c r="GMU65" s="340"/>
      <c r="GMV65" s="340"/>
      <c r="GMW65" s="340"/>
      <c r="GMX65" s="340"/>
      <c r="GMY65" s="340"/>
      <c r="GMZ65" s="340"/>
      <c r="GNA65" s="340">
        <f>[8]Orçamento!GNA57</f>
        <v>0</v>
      </c>
      <c r="GNB65" s="340"/>
      <c r="GNC65" s="340"/>
      <c r="GND65" s="340"/>
      <c r="GNE65" s="340"/>
      <c r="GNF65" s="340"/>
      <c r="GNG65" s="340"/>
      <c r="GNH65" s="340"/>
      <c r="GNI65" s="340">
        <f>[8]Orçamento!GNI57</f>
        <v>0</v>
      </c>
      <c r="GNJ65" s="340"/>
      <c r="GNK65" s="340"/>
      <c r="GNL65" s="340"/>
      <c r="GNM65" s="340"/>
      <c r="GNN65" s="340"/>
      <c r="GNO65" s="340"/>
      <c r="GNP65" s="340"/>
      <c r="GNQ65" s="340">
        <f>[8]Orçamento!GNQ57</f>
        <v>0</v>
      </c>
      <c r="GNR65" s="340"/>
      <c r="GNS65" s="340"/>
      <c r="GNT65" s="340"/>
      <c r="GNU65" s="340"/>
      <c r="GNV65" s="340"/>
      <c r="GNW65" s="340"/>
      <c r="GNX65" s="340"/>
      <c r="GNY65" s="340">
        <f>[8]Orçamento!GNY57</f>
        <v>0</v>
      </c>
      <c r="GNZ65" s="340"/>
      <c r="GOA65" s="340"/>
      <c r="GOB65" s="340"/>
      <c r="GOC65" s="340"/>
      <c r="GOD65" s="340"/>
      <c r="GOE65" s="340"/>
      <c r="GOF65" s="340"/>
      <c r="GOG65" s="340">
        <f>[8]Orçamento!GOG57</f>
        <v>0</v>
      </c>
      <c r="GOH65" s="340"/>
      <c r="GOI65" s="340"/>
      <c r="GOJ65" s="340"/>
      <c r="GOK65" s="340"/>
      <c r="GOL65" s="340"/>
      <c r="GOM65" s="340"/>
      <c r="GON65" s="340"/>
      <c r="GOO65" s="340">
        <f>[8]Orçamento!GOO57</f>
        <v>0</v>
      </c>
      <c r="GOP65" s="340"/>
      <c r="GOQ65" s="340"/>
      <c r="GOR65" s="340"/>
      <c r="GOS65" s="340"/>
      <c r="GOT65" s="340"/>
      <c r="GOU65" s="340"/>
      <c r="GOV65" s="340"/>
      <c r="GOW65" s="340">
        <f>[8]Orçamento!GOW57</f>
        <v>0</v>
      </c>
      <c r="GOX65" s="340"/>
      <c r="GOY65" s="340"/>
      <c r="GOZ65" s="340"/>
      <c r="GPA65" s="340"/>
      <c r="GPB65" s="340"/>
      <c r="GPC65" s="340"/>
      <c r="GPD65" s="340"/>
      <c r="GPE65" s="340">
        <f>[8]Orçamento!GPE57</f>
        <v>0</v>
      </c>
      <c r="GPF65" s="340"/>
      <c r="GPG65" s="340"/>
      <c r="GPH65" s="340"/>
      <c r="GPI65" s="340"/>
      <c r="GPJ65" s="340"/>
      <c r="GPK65" s="340"/>
      <c r="GPL65" s="340"/>
      <c r="GPM65" s="340">
        <f>[8]Orçamento!GPM57</f>
        <v>0</v>
      </c>
      <c r="GPN65" s="340"/>
      <c r="GPO65" s="340"/>
      <c r="GPP65" s="340"/>
      <c r="GPQ65" s="340"/>
      <c r="GPR65" s="340"/>
      <c r="GPS65" s="340"/>
      <c r="GPT65" s="340"/>
      <c r="GPU65" s="340">
        <f>[8]Orçamento!GPU57</f>
        <v>0</v>
      </c>
      <c r="GPV65" s="340"/>
      <c r="GPW65" s="340"/>
      <c r="GPX65" s="340"/>
      <c r="GPY65" s="340"/>
      <c r="GPZ65" s="340"/>
      <c r="GQA65" s="340"/>
      <c r="GQB65" s="340"/>
      <c r="GQC65" s="340">
        <f>[8]Orçamento!GQC57</f>
        <v>0</v>
      </c>
      <c r="GQD65" s="340"/>
      <c r="GQE65" s="340"/>
      <c r="GQF65" s="340"/>
      <c r="GQG65" s="340"/>
      <c r="GQH65" s="340"/>
      <c r="GQI65" s="340"/>
      <c r="GQJ65" s="340"/>
      <c r="GQK65" s="340">
        <f>[8]Orçamento!GQK57</f>
        <v>0</v>
      </c>
      <c r="GQL65" s="340"/>
      <c r="GQM65" s="340"/>
      <c r="GQN65" s="340"/>
      <c r="GQO65" s="340"/>
      <c r="GQP65" s="340"/>
      <c r="GQQ65" s="340"/>
      <c r="GQR65" s="340"/>
      <c r="GQS65" s="340">
        <f>[8]Orçamento!GQS57</f>
        <v>0</v>
      </c>
      <c r="GQT65" s="340"/>
      <c r="GQU65" s="340"/>
      <c r="GQV65" s="340"/>
      <c r="GQW65" s="340"/>
      <c r="GQX65" s="340"/>
      <c r="GQY65" s="340"/>
      <c r="GQZ65" s="340"/>
      <c r="GRA65" s="340">
        <f>[8]Orçamento!GRA57</f>
        <v>0</v>
      </c>
      <c r="GRB65" s="340"/>
      <c r="GRC65" s="340"/>
      <c r="GRD65" s="340"/>
      <c r="GRE65" s="340"/>
      <c r="GRF65" s="340"/>
      <c r="GRG65" s="340"/>
      <c r="GRH65" s="340"/>
      <c r="GRI65" s="340">
        <f>[8]Orçamento!GRI57</f>
        <v>0</v>
      </c>
      <c r="GRJ65" s="340"/>
      <c r="GRK65" s="340"/>
      <c r="GRL65" s="340"/>
      <c r="GRM65" s="340"/>
      <c r="GRN65" s="340"/>
      <c r="GRO65" s="340"/>
      <c r="GRP65" s="340"/>
      <c r="GRQ65" s="340">
        <f>[8]Orçamento!GRQ57</f>
        <v>0</v>
      </c>
      <c r="GRR65" s="340"/>
      <c r="GRS65" s="340"/>
      <c r="GRT65" s="340"/>
      <c r="GRU65" s="340"/>
      <c r="GRV65" s="340"/>
      <c r="GRW65" s="340"/>
      <c r="GRX65" s="340"/>
      <c r="GRY65" s="340">
        <f>[8]Orçamento!GRY57</f>
        <v>0</v>
      </c>
      <c r="GRZ65" s="340"/>
      <c r="GSA65" s="340"/>
      <c r="GSB65" s="340"/>
      <c r="GSC65" s="340"/>
      <c r="GSD65" s="340"/>
      <c r="GSE65" s="340"/>
      <c r="GSF65" s="340"/>
      <c r="GSG65" s="340">
        <f>[8]Orçamento!GSG57</f>
        <v>0</v>
      </c>
      <c r="GSH65" s="340"/>
      <c r="GSI65" s="340"/>
      <c r="GSJ65" s="340"/>
      <c r="GSK65" s="340"/>
      <c r="GSL65" s="340"/>
      <c r="GSM65" s="340"/>
      <c r="GSN65" s="340"/>
      <c r="GSO65" s="340">
        <f>[8]Orçamento!GSO57</f>
        <v>0</v>
      </c>
      <c r="GSP65" s="340"/>
      <c r="GSQ65" s="340"/>
      <c r="GSR65" s="340"/>
      <c r="GSS65" s="340"/>
      <c r="GST65" s="340"/>
      <c r="GSU65" s="340"/>
      <c r="GSV65" s="340"/>
      <c r="GSW65" s="340">
        <f>[8]Orçamento!GSW57</f>
        <v>0</v>
      </c>
      <c r="GSX65" s="340"/>
      <c r="GSY65" s="340"/>
      <c r="GSZ65" s="340"/>
      <c r="GTA65" s="340"/>
      <c r="GTB65" s="340"/>
      <c r="GTC65" s="340"/>
      <c r="GTD65" s="340"/>
      <c r="GTE65" s="340">
        <f>[8]Orçamento!GTE57</f>
        <v>0</v>
      </c>
      <c r="GTF65" s="340"/>
      <c r="GTG65" s="340"/>
      <c r="GTH65" s="340"/>
      <c r="GTI65" s="340"/>
      <c r="GTJ65" s="340"/>
      <c r="GTK65" s="340"/>
      <c r="GTL65" s="340"/>
      <c r="GTM65" s="340">
        <f>[8]Orçamento!GTM57</f>
        <v>0</v>
      </c>
      <c r="GTN65" s="340"/>
      <c r="GTO65" s="340"/>
      <c r="GTP65" s="340"/>
      <c r="GTQ65" s="340"/>
      <c r="GTR65" s="340"/>
      <c r="GTS65" s="340"/>
      <c r="GTT65" s="340"/>
      <c r="GTU65" s="340">
        <f>[8]Orçamento!GTU57</f>
        <v>0</v>
      </c>
      <c r="GTV65" s="340"/>
      <c r="GTW65" s="340"/>
      <c r="GTX65" s="340"/>
      <c r="GTY65" s="340"/>
      <c r="GTZ65" s="340"/>
      <c r="GUA65" s="340"/>
      <c r="GUB65" s="340"/>
      <c r="GUC65" s="340">
        <f>[8]Orçamento!GUC57</f>
        <v>0</v>
      </c>
      <c r="GUD65" s="340"/>
      <c r="GUE65" s="340"/>
      <c r="GUF65" s="340"/>
      <c r="GUG65" s="340"/>
      <c r="GUH65" s="340"/>
      <c r="GUI65" s="340"/>
      <c r="GUJ65" s="340"/>
      <c r="GUK65" s="340">
        <f>[8]Orçamento!GUK57</f>
        <v>0</v>
      </c>
      <c r="GUL65" s="340"/>
      <c r="GUM65" s="340"/>
      <c r="GUN65" s="340"/>
      <c r="GUO65" s="340"/>
      <c r="GUP65" s="340"/>
      <c r="GUQ65" s="340"/>
      <c r="GUR65" s="340"/>
      <c r="GUS65" s="340">
        <f>[8]Orçamento!GUS57</f>
        <v>0</v>
      </c>
      <c r="GUT65" s="340"/>
      <c r="GUU65" s="340"/>
      <c r="GUV65" s="340"/>
      <c r="GUW65" s="340"/>
      <c r="GUX65" s="340"/>
      <c r="GUY65" s="340"/>
      <c r="GUZ65" s="340"/>
      <c r="GVA65" s="340">
        <f>[8]Orçamento!GVA57</f>
        <v>0</v>
      </c>
      <c r="GVB65" s="340"/>
      <c r="GVC65" s="340"/>
      <c r="GVD65" s="340"/>
      <c r="GVE65" s="340"/>
      <c r="GVF65" s="340"/>
      <c r="GVG65" s="340"/>
      <c r="GVH65" s="340"/>
      <c r="GVI65" s="340">
        <f>[8]Orçamento!GVI57</f>
        <v>0</v>
      </c>
      <c r="GVJ65" s="340"/>
      <c r="GVK65" s="340"/>
      <c r="GVL65" s="340"/>
      <c r="GVM65" s="340"/>
      <c r="GVN65" s="340"/>
      <c r="GVO65" s="340"/>
      <c r="GVP65" s="340"/>
      <c r="GVQ65" s="340">
        <f>[8]Orçamento!GVQ57</f>
        <v>0</v>
      </c>
      <c r="GVR65" s="340"/>
      <c r="GVS65" s="340"/>
      <c r="GVT65" s="340"/>
      <c r="GVU65" s="340"/>
      <c r="GVV65" s="340"/>
      <c r="GVW65" s="340"/>
      <c r="GVX65" s="340"/>
      <c r="GVY65" s="340">
        <f>[8]Orçamento!GVY57</f>
        <v>0</v>
      </c>
      <c r="GVZ65" s="340"/>
      <c r="GWA65" s="340"/>
      <c r="GWB65" s="340"/>
      <c r="GWC65" s="340"/>
      <c r="GWD65" s="340"/>
      <c r="GWE65" s="340"/>
      <c r="GWF65" s="340"/>
      <c r="GWG65" s="340">
        <f>[8]Orçamento!GWG57</f>
        <v>0</v>
      </c>
      <c r="GWH65" s="340"/>
      <c r="GWI65" s="340"/>
      <c r="GWJ65" s="340"/>
      <c r="GWK65" s="340"/>
      <c r="GWL65" s="340"/>
      <c r="GWM65" s="340"/>
      <c r="GWN65" s="340"/>
      <c r="GWO65" s="340">
        <f>[8]Orçamento!GWO57</f>
        <v>0</v>
      </c>
      <c r="GWP65" s="340"/>
      <c r="GWQ65" s="340"/>
      <c r="GWR65" s="340"/>
      <c r="GWS65" s="340"/>
      <c r="GWT65" s="340"/>
      <c r="GWU65" s="340"/>
      <c r="GWV65" s="340"/>
      <c r="GWW65" s="340">
        <f>[8]Orçamento!GWW57</f>
        <v>0</v>
      </c>
      <c r="GWX65" s="340"/>
      <c r="GWY65" s="340"/>
      <c r="GWZ65" s="340"/>
      <c r="GXA65" s="340"/>
      <c r="GXB65" s="340"/>
      <c r="GXC65" s="340"/>
      <c r="GXD65" s="340"/>
      <c r="GXE65" s="340">
        <f>[8]Orçamento!GXE57</f>
        <v>0</v>
      </c>
      <c r="GXF65" s="340"/>
      <c r="GXG65" s="340"/>
      <c r="GXH65" s="340"/>
      <c r="GXI65" s="340"/>
      <c r="GXJ65" s="340"/>
      <c r="GXK65" s="340"/>
      <c r="GXL65" s="340"/>
      <c r="GXM65" s="340">
        <f>[8]Orçamento!GXM57</f>
        <v>0</v>
      </c>
      <c r="GXN65" s="340"/>
      <c r="GXO65" s="340"/>
      <c r="GXP65" s="340"/>
      <c r="GXQ65" s="340"/>
      <c r="GXR65" s="340"/>
      <c r="GXS65" s="340"/>
      <c r="GXT65" s="340"/>
      <c r="GXU65" s="340">
        <f>[8]Orçamento!GXU57</f>
        <v>0</v>
      </c>
      <c r="GXV65" s="340"/>
      <c r="GXW65" s="340"/>
      <c r="GXX65" s="340"/>
      <c r="GXY65" s="340"/>
      <c r="GXZ65" s="340"/>
      <c r="GYA65" s="340"/>
      <c r="GYB65" s="340"/>
      <c r="GYC65" s="340">
        <f>[8]Orçamento!GYC57</f>
        <v>0</v>
      </c>
      <c r="GYD65" s="340"/>
      <c r="GYE65" s="340"/>
      <c r="GYF65" s="340"/>
      <c r="GYG65" s="340"/>
      <c r="GYH65" s="340"/>
      <c r="GYI65" s="340"/>
      <c r="GYJ65" s="340"/>
      <c r="GYK65" s="340">
        <f>[8]Orçamento!GYK57</f>
        <v>0</v>
      </c>
      <c r="GYL65" s="340"/>
      <c r="GYM65" s="340"/>
      <c r="GYN65" s="340"/>
      <c r="GYO65" s="340"/>
      <c r="GYP65" s="340"/>
      <c r="GYQ65" s="340"/>
      <c r="GYR65" s="340"/>
      <c r="GYS65" s="340">
        <f>[8]Orçamento!GYS57</f>
        <v>0</v>
      </c>
      <c r="GYT65" s="340"/>
      <c r="GYU65" s="340"/>
      <c r="GYV65" s="340"/>
      <c r="GYW65" s="340"/>
      <c r="GYX65" s="340"/>
      <c r="GYY65" s="340"/>
      <c r="GYZ65" s="340"/>
      <c r="GZA65" s="340">
        <f>[8]Orçamento!GZA57</f>
        <v>0</v>
      </c>
      <c r="GZB65" s="340"/>
      <c r="GZC65" s="340"/>
      <c r="GZD65" s="340"/>
      <c r="GZE65" s="340"/>
      <c r="GZF65" s="340"/>
      <c r="GZG65" s="340"/>
      <c r="GZH65" s="340"/>
      <c r="GZI65" s="340">
        <f>[8]Orçamento!GZI57</f>
        <v>0</v>
      </c>
      <c r="GZJ65" s="340"/>
      <c r="GZK65" s="340"/>
      <c r="GZL65" s="340"/>
      <c r="GZM65" s="340"/>
      <c r="GZN65" s="340"/>
      <c r="GZO65" s="340"/>
      <c r="GZP65" s="340"/>
      <c r="GZQ65" s="340">
        <f>[8]Orçamento!GZQ57</f>
        <v>0</v>
      </c>
      <c r="GZR65" s="340"/>
      <c r="GZS65" s="340"/>
      <c r="GZT65" s="340"/>
      <c r="GZU65" s="340"/>
      <c r="GZV65" s="340"/>
      <c r="GZW65" s="340"/>
      <c r="GZX65" s="340"/>
      <c r="GZY65" s="340">
        <f>[8]Orçamento!GZY57</f>
        <v>0</v>
      </c>
      <c r="GZZ65" s="340"/>
      <c r="HAA65" s="340"/>
      <c r="HAB65" s="340"/>
      <c r="HAC65" s="340"/>
      <c r="HAD65" s="340"/>
      <c r="HAE65" s="340"/>
      <c r="HAF65" s="340"/>
      <c r="HAG65" s="340">
        <f>[8]Orçamento!HAG57</f>
        <v>0</v>
      </c>
      <c r="HAH65" s="340"/>
      <c r="HAI65" s="340"/>
      <c r="HAJ65" s="340"/>
      <c r="HAK65" s="340"/>
      <c r="HAL65" s="340"/>
      <c r="HAM65" s="340"/>
      <c r="HAN65" s="340"/>
      <c r="HAO65" s="340">
        <f>[8]Orçamento!HAO57</f>
        <v>0</v>
      </c>
      <c r="HAP65" s="340"/>
      <c r="HAQ65" s="340"/>
      <c r="HAR65" s="340"/>
      <c r="HAS65" s="340"/>
      <c r="HAT65" s="340"/>
      <c r="HAU65" s="340"/>
      <c r="HAV65" s="340"/>
      <c r="HAW65" s="340">
        <f>[8]Orçamento!HAW57</f>
        <v>0</v>
      </c>
      <c r="HAX65" s="340"/>
      <c r="HAY65" s="340"/>
      <c r="HAZ65" s="340"/>
      <c r="HBA65" s="340"/>
      <c r="HBB65" s="340"/>
      <c r="HBC65" s="340"/>
      <c r="HBD65" s="340"/>
      <c r="HBE65" s="340">
        <f>[8]Orçamento!HBE57</f>
        <v>0</v>
      </c>
      <c r="HBF65" s="340"/>
      <c r="HBG65" s="340"/>
      <c r="HBH65" s="340"/>
      <c r="HBI65" s="340"/>
      <c r="HBJ65" s="340"/>
      <c r="HBK65" s="340"/>
      <c r="HBL65" s="340"/>
      <c r="HBM65" s="340">
        <f>[8]Orçamento!HBM57</f>
        <v>0</v>
      </c>
      <c r="HBN65" s="340"/>
      <c r="HBO65" s="340"/>
      <c r="HBP65" s="340"/>
      <c r="HBQ65" s="340"/>
      <c r="HBR65" s="340"/>
      <c r="HBS65" s="340"/>
      <c r="HBT65" s="340"/>
      <c r="HBU65" s="340">
        <f>[8]Orçamento!HBU57</f>
        <v>0</v>
      </c>
      <c r="HBV65" s="340"/>
      <c r="HBW65" s="340"/>
      <c r="HBX65" s="340"/>
      <c r="HBY65" s="340"/>
      <c r="HBZ65" s="340"/>
      <c r="HCA65" s="340"/>
      <c r="HCB65" s="340"/>
      <c r="HCC65" s="340">
        <f>[8]Orçamento!HCC57</f>
        <v>0</v>
      </c>
      <c r="HCD65" s="340"/>
      <c r="HCE65" s="340"/>
      <c r="HCF65" s="340"/>
      <c r="HCG65" s="340"/>
      <c r="HCH65" s="340"/>
      <c r="HCI65" s="340"/>
      <c r="HCJ65" s="340"/>
      <c r="HCK65" s="340">
        <f>[8]Orçamento!HCK57</f>
        <v>0</v>
      </c>
      <c r="HCL65" s="340"/>
      <c r="HCM65" s="340"/>
      <c r="HCN65" s="340"/>
      <c r="HCO65" s="340"/>
      <c r="HCP65" s="340"/>
      <c r="HCQ65" s="340"/>
      <c r="HCR65" s="340"/>
      <c r="HCS65" s="340">
        <f>[8]Orçamento!HCS57</f>
        <v>0</v>
      </c>
      <c r="HCT65" s="340"/>
      <c r="HCU65" s="340"/>
      <c r="HCV65" s="340"/>
      <c r="HCW65" s="340"/>
      <c r="HCX65" s="340"/>
      <c r="HCY65" s="340"/>
      <c r="HCZ65" s="340"/>
      <c r="HDA65" s="340">
        <f>[8]Orçamento!HDA57</f>
        <v>0</v>
      </c>
      <c r="HDB65" s="340"/>
      <c r="HDC65" s="340"/>
      <c r="HDD65" s="340"/>
      <c r="HDE65" s="340"/>
      <c r="HDF65" s="340"/>
      <c r="HDG65" s="340"/>
      <c r="HDH65" s="340"/>
      <c r="HDI65" s="340">
        <f>[8]Orçamento!HDI57</f>
        <v>0</v>
      </c>
      <c r="HDJ65" s="340"/>
      <c r="HDK65" s="340"/>
      <c r="HDL65" s="340"/>
      <c r="HDM65" s="340"/>
      <c r="HDN65" s="340"/>
      <c r="HDO65" s="340"/>
      <c r="HDP65" s="340"/>
      <c r="HDQ65" s="340">
        <f>[8]Orçamento!HDQ57</f>
        <v>0</v>
      </c>
      <c r="HDR65" s="340"/>
      <c r="HDS65" s="340"/>
      <c r="HDT65" s="340"/>
      <c r="HDU65" s="340"/>
      <c r="HDV65" s="340"/>
      <c r="HDW65" s="340"/>
      <c r="HDX65" s="340"/>
      <c r="HDY65" s="340">
        <f>[8]Orçamento!HDY57</f>
        <v>0</v>
      </c>
      <c r="HDZ65" s="340"/>
      <c r="HEA65" s="340"/>
      <c r="HEB65" s="340"/>
      <c r="HEC65" s="340"/>
      <c r="HED65" s="340"/>
      <c r="HEE65" s="340"/>
      <c r="HEF65" s="340"/>
      <c r="HEG65" s="340">
        <f>[8]Orçamento!HEG57</f>
        <v>0</v>
      </c>
      <c r="HEH65" s="340"/>
      <c r="HEI65" s="340"/>
      <c r="HEJ65" s="340"/>
      <c r="HEK65" s="340"/>
      <c r="HEL65" s="340"/>
      <c r="HEM65" s="340"/>
      <c r="HEN65" s="340"/>
      <c r="HEO65" s="340">
        <f>[8]Orçamento!HEO57</f>
        <v>0</v>
      </c>
      <c r="HEP65" s="340"/>
      <c r="HEQ65" s="340"/>
      <c r="HER65" s="340"/>
      <c r="HES65" s="340"/>
      <c r="HET65" s="340"/>
      <c r="HEU65" s="340"/>
      <c r="HEV65" s="340"/>
      <c r="HEW65" s="340">
        <f>[8]Orçamento!HEW57</f>
        <v>0</v>
      </c>
      <c r="HEX65" s="340"/>
      <c r="HEY65" s="340"/>
      <c r="HEZ65" s="340"/>
      <c r="HFA65" s="340"/>
      <c r="HFB65" s="340"/>
      <c r="HFC65" s="340"/>
      <c r="HFD65" s="340"/>
      <c r="HFE65" s="340">
        <f>[8]Orçamento!HFE57</f>
        <v>0</v>
      </c>
      <c r="HFF65" s="340"/>
      <c r="HFG65" s="340"/>
      <c r="HFH65" s="340"/>
      <c r="HFI65" s="340"/>
      <c r="HFJ65" s="340"/>
      <c r="HFK65" s="340"/>
      <c r="HFL65" s="340"/>
      <c r="HFM65" s="340">
        <f>[8]Orçamento!HFM57</f>
        <v>0</v>
      </c>
      <c r="HFN65" s="340"/>
      <c r="HFO65" s="340"/>
      <c r="HFP65" s="340"/>
      <c r="HFQ65" s="340"/>
      <c r="HFR65" s="340"/>
      <c r="HFS65" s="340"/>
      <c r="HFT65" s="340"/>
      <c r="HFU65" s="340">
        <f>[8]Orçamento!HFU57</f>
        <v>0</v>
      </c>
      <c r="HFV65" s="340"/>
      <c r="HFW65" s="340"/>
      <c r="HFX65" s="340"/>
      <c r="HFY65" s="340"/>
      <c r="HFZ65" s="340"/>
      <c r="HGA65" s="340"/>
      <c r="HGB65" s="340"/>
      <c r="HGC65" s="340">
        <f>[8]Orçamento!HGC57</f>
        <v>0</v>
      </c>
      <c r="HGD65" s="340"/>
      <c r="HGE65" s="340"/>
      <c r="HGF65" s="340"/>
      <c r="HGG65" s="340"/>
      <c r="HGH65" s="340"/>
      <c r="HGI65" s="340"/>
      <c r="HGJ65" s="340"/>
      <c r="HGK65" s="340">
        <f>[8]Orçamento!HGK57</f>
        <v>0</v>
      </c>
      <c r="HGL65" s="340"/>
      <c r="HGM65" s="340"/>
      <c r="HGN65" s="340"/>
      <c r="HGO65" s="340"/>
      <c r="HGP65" s="340"/>
      <c r="HGQ65" s="340"/>
      <c r="HGR65" s="340"/>
      <c r="HGS65" s="340">
        <f>[8]Orçamento!HGS57</f>
        <v>0</v>
      </c>
      <c r="HGT65" s="340"/>
      <c r="HGU65" s="340"/>
      <c r="HGV65" s="340"/>
      <c r="HGW65" s="340"/>
      <c r="HGX65" s="340"/>
      <c r="HGY65" s="340"/>
      <c r="HGZ65" s="340"/>
      <c r="HHA65" s="340">
        <f>[8]Orçamento!HHA57</f>
        <v>0</v>
      </c>
      <c r="HHB65" s="340"/>
      <c r="HHC65" s="340"/>
      <c r="HHD65" s="340"/>
      <c r="HHE65" s="340"/>
      <c r="HHF65" s="340"/>
      <c r="HHG65" s="340"/>
      <c r="HHH65" s="340"/>
      <c r="HHI65" s="340">
        <f>[8]Orçamento!HHI57</f>
        <v>0</v>
      </c>
      <c r="HHJ65" s="340"/>
      <c r="HHK65" s="340"/>
      <c r="HHL65" s="340"/>
      <c r="HHM65" s="340"/>
      <c r="HHN65" s="340"/>
      <c r="HHO65" s="340"/>
      <c r="HHP65" s="340"/>
      <c r="HHQ65" s="340">
        <f>[8]Orçamento!HHQ57</f>
        <v>0</v>
      </c>
      <c r="HHR65" s="340"/>
      <c r="HHS65" s="340"/>
      <c r="HHT65" s="340"/>
      <c r="HHU65" s="340"/>
      <c r="HHV65" s="340"/>
      <c r="HHW65" s="340"/>
      <c r="HHX65" s="340"/>
      <c r="HHY65" s="340">
        <f>[8]Orçamento!HHY57</f>
        <v>0</v>
      </c>
      <c r="HHZ65" s="340"/>
      <c r="HIA65" s="340"/>
      <c r="HIB65" s="340"/>
      <c r="HIC65" s="340"/>
      <c r="HID65" s="340"/>
      <c r="HIE65" s="340"/>
      <c r="HIF65" s="340"/>
      <c r="HIG65" s="340">
        <f>[8]Orçamento!HIG57</f>
        <v>0</v>
      </c>
      <c r="HIH65" s="340"/>
      <c r="HII65" s="340"/>
      <c r="HIJ65" s="340"/>
      <c r="HIK65" s="340"/>
      <c r="HIL65" s="340"/>
      <c r="HIM65" s="340"/>
      <c r="HIN65" s="340"/>
      <c r="HIO65" s="340">
        <f>[8]Orçamento!HIO57</f>
        <v>0</v>
      </c>
      <c r="HIP65" s="340"/>
      <c r="HIQ65" s="340"/>
      <c r="HIR65" s="340"/>
      <c r="HIS65" s="340"/>
      <c r="HIT65" s="340"/>
      <c r="HIU65" s="340"/>
      <c r="HIV65" s="340"/>
      <c r="HIW65" s="340">
        <f>[8]Orçamento!HIW57</f>
        <v>0</v>
      </c>
      <c r="HIX65" s="340"/>
      <c r="HIY65" s="340"/>
      <c r="HIZ65" s="340"/>
      <c r="HJA65" s="340"/>
      <c r="HJB65" s="340"/>
      <c r="HJC65" s="340"/>
      <c r="HJD65" s="340"/>
      <c r="HJE65" s="340">
        <f>[8]Orçamento!HJE57</f>
        <v>0</v>
      </c>
      <c r="HJF65" s="340"/>
      <c r="HJG65" s="340"/>
      <c r="HJH65" s="340"/>
      <c r="HJI65" s="340"/>
      <c r="HJJ65" s="340"/>
      <c r="HJK65" s="340"/>
      <c r="HJL65" s="340"/>
      <c r="HJM65" s="340">
        <f>[8]Orçamento!HJM57</f>
        <v>0</v>
      </c>
      <c r="HJN65" s="340"/>
      <c r="HJO65" s="340"/>
      <c r="HJP65" s="340"/>
      <c r="HJQ65" s="340"/>
      <c r="HJR65" s="340"/>
      <c r="HJS65" s="340"/>
      <c r="HJT65" s="340"/>
      <c r="HJU65" s="340">
        <f>[8]Orçamento!HJU57</f>
        <v>0</v>
      </c>
      <c r="HJV65" s="340"/>
      <c r="HJW65" s="340"/>
      <c r="HJX65" s="340"/>
      <c r="HJY65" s="340"/>
      <c r="HJZ65" s="340"/>
      <c r="HKA65" s="340"/>
      <c r="HKB65" s="340"/>
      <c r="HKC65" s="340">
        <f>[8]Orçamento!HKC57</f>
        <v>0</v>
      </c>
      <c r="HKD65" s="340"/>
      <c r="HKE65" s="340"/>
      <c r="HKF65" s="340"/>
      <c r="HKG65" s="340"/>
      <c r="HKH65" s="340"/>
      <c r="HKI65" s="340"/>
      <c r="HKJ65" s="340"/>
      <c r="HKK65" s="340">
        <f>[8]Orçamento!HKK57</f>
        <v>0</v>
      </c>
      <c r="HKL65" s="340"/>
      <c r="HKM65" s="340"/>
      <c r="HKN65" s="340"/>
      <c r="HKO65" s="340"/>
      <c r="HKP65" s="340"/>
      <c r="HKQ65" s="340"/>
      <c r="HKR65" s="340"/>
      <c r="HKS65" s="340">
        <f>[8]Orçamento!HKS57</f>
        <v>0</v>
      </c>
      <c r="HKT65" s="340"/>
      <c r="HKU65" s="340"/>
      <c r="HKV65" s="340"/>
      <c r="HKW65" s="340"/>
      <c r="HKX65" s="340"/>
      <c r="HKY65" s="340"/>
      <c r="HKZ65" s="340"/>
      <c r="HLA65" s="340">
        <f>[8]Orçamento!HLA57</f>
        <v>0</v>
      </c>
      <c r="HLB65" s="340"/>
      <c r="HLC65" s="340"/>
      <c r="HLD65" s="340"/>
      <c r="HLE65" s="340"/>
      <c r="HLF65" s="340"/>
      <c r="HLG65" s="340"/>
      <c r="HLH65" s="340"/>
      <c r="HLI65" s="340">
        <f>[8]Orçamento!HLI57</f>
        <v>0</v>
      </c>
      <c r="HLJ65" s="340"/>
      <c r="HLK65" s="340"/>
      <c r="HLL65" s="340"/>
      <c r="HLM65" s="340"/>
      <c r="HLN65" s="340"/>
      <c r="HLO65" s="340"/>
      <c r="HLP65" s="340"/>
      <c r="HLQ65" s="340">
        <f>[8]Orçamento!HLQ57</f>
        <v>0</v>
      </c>
      <c r="HLR65" s="340"/>
      <c r="HLS65" s="340"/>
      <c r="HLT65" s="340"/>
      <c r="HLU65" s="340"/>
      <c r="HLV65" s="340"/>
      <c r="HLW65" s="340"/>
      <c r="HLX65" s="340"/>
      <c r="HLY65" s="340">
        <f>[8]Orçamento!HLY57</f>
        <v>0</v>
      </c>
      <c r="HLZ65" s="340"/>
      <c r="HMA65" s="340"/>
      <c r="HMB65" s="340"/>
      <c r="HMC65" s="340"/>
      <c r="HMD65" s="340"/>
      <c r="HME65" s="340"/>
      <c r="HMF65" s="340"/>
      <c r="HMG65" s="340">
        <f>[8]Orçamento!HMG57</f>
        <v>0</v>
      </c>
      <c r="HMH65" s="340"/>
      <c r="HMI65" s="340"/>
      <c r="HMJ65" s="340"/>
      <c r="HMK65" s="340"/>
      <c r="HML65" s="340"/>
      <c r="HMM65" s="340"/>
      <c r="HMN65" s="340"/>
      <c r="HMO65" s="340">
        <f>[8]Orçamento!HMO57</f>
        <v>0</v>
      </c>
      <c r="HMP65" s="340"/>
      <c r="HMQ65" s="340"/>
      <c r="HMR65" s="340"/>
      <c r="HMS65" s="340"/>
      <c r="HMT65" s="340"/>
      <c r="HMU65" s="340"/>
      <c r="HMV65" s="340"/>
      <c r="HMW65" s="340">
        <f>[8]Orçamento!HMW57</f>
        <v>0</v>
      </c>
      <c r="HMX65" s="340"/>
      <c r="HMY65" s="340"/>
      <c r="HMZ65" s="340"/>
      <c r="HNA65" s="340"/>
      <c r="HNB65" s="340"/>
      <c r="HNC65" s="340"/>
      <c r="HND65" s="340"/>
      <c r="HNE65" s="340">
        <f>[8]Orçamento!HNE57</f>
        <v>0</v>
      </c>
      <c r="HNF65" s="340"/>
      <c r="HNG65" s="340"/>
      <c r="HNH65" s="340"/>
      <c r="HNI65" s="340"/>
      <c r="HNJ65" s="340"/>
      <c r="HNK65" s="340"/>
      <c r="HNL65" s="340"/>
      <c r="HNM65" s="340">
        <f>[8]Orçamento!HNM57</f>
        <v>0</v>
      </c>
      <c r="HNN65" s="340"/>
      <c r="HNO65" s="340"/>
      <c r="HNP65" s="340"/>
      <c r="HNQ65" s="340"/>
      <c r="HNR65" s="340"/>
      <c r="HNS65" s="340"/>
      <c r="HNT65" s="340"/>
      <c r="HNU65" s="340">
        <f>[8]Orçamento!HNU57</f>
        <v>0</v>
      </c>
      <c r="HNV65" s="340"/>
      <c r="HNW65" s="340"/>
      <c r="HNX65" s="340"/>
      <c r="HNY65" s="340"/>
      <c r="HNZ65" s="340"/>
      <c r="HOA65" s="340"/>
      <c r="HOB65" s="340"/>
      <c r="HOC65" s="340">
        <f>[8]Orçamento!HOC57</f>
        <v>0</v>
      </c>
      <c r="HOD65" s="340"/>
      <c r="HOE65" s="340"/>
      <c r="HOF65" s="340"/>
      <c r="HOG65" s="340"/>
      <c r="HOH65" s="340"/>
      <c r="HOI65" s="340"/>
      <c r="HOJ65" s="340"/>
      <c r="HOK65" s="340">
        <f>[8]Orçamento!HOK57</f>
        <v>0</v>
      </c>
      <c r="HOL65" s="340"/>
      <c r="HOM65" s="340"/>
      <c r="HON65" s="340"/>
      <c r="HOO65" s="340"/>
      <c r="HOP65" s="340"/>
      <c r="HOQ65" s="340"/>
      <c r="HOR65" s="340"/>
      <c r="HOS65" s="340">
        <f>[8]Orçamento!HOS57</f>
        <v>0</v>
      </c>
      <c r="HOT65" s="340"/>
      <c r="HOU65" s="340"/>
      <c r="HOV65" s="340"/>
      <c r="HOW65" s="340"/>
      <c r="HOX65" s="340"/>
      <c r="HOY65" s="340"/>
      <c r="HOZ65" s="340"/>
      <c r="HPA65" s="340">
        <f>[8]Orçamento!HPA57</f>
        <v>0</v>
      </c>
      <c r="HPB65" s="340"/>
      <c r="HPC65" s="340"/>
      <c r="HPD65" s="340"/>
      <c r="HPE65" s="340"/>
      <c r="HPF65" s="340"/>
      <c r="HPG65" s="340"/>
      <c r="HPH65" s="340"/>
      <c r="HPI65" s="340">
        <f>[8]Orçamento!HPI57</f>
        <v>0</v>
      </c>
      <c r="HPJ65" s="340"/>
      <c r="HPK65" s="340"/>
      <c r="HPL65" s="340"/>
      <c r="HPM65" s="340"/>
      <c r="HPN65" s="340"/>
      <c r="HPO65" s="340"/>
      <c r="HPP65" s="340"/>
      <c r="HPQ65" s="340">
        <f>[8]Orçamento!HPQ57</f>
        <v>0</v>
      </c>
      <c r="HPR65" s="340"/>
      <c r="HPS65" s="340"/>
      <c r="HPT65" s="340"/>
      <c r="HPU65" s="340"/>
      <c r="HPV65" s="340"/>
      <c r="HPW65" s="340"/>
      <c r="HPX65" s="340"/>
      <c r="HPY65" s="340">
        <f>[8]Orçamento!HPY57</f>
        <v>0</v>
      </c>
      <c r="HPZ65" s="340"/>
      <c r="HQA65" s="340"/>
      <c r="HQB65" s="340"/>
      <c r="HQC65" s="340"/>
      <c r="HQD65" s="340"/>
      <c r="HQE65" s="340"/>
      <c r="HQF65" s="340"/>
      <c r="HQG65" s="340">
        <f>[8]Orçamento!HQG57</f>
        <v>0</v>
      </c>
      <c r="HQH65" s="340"/>
      <c r="HQI65" s="340"/>
      <c r="HQJ65" s="340"/>
      <c r="HQK65" s="340"/>
      <c r="HQL65" s="340"/>
      <c r="HQM65" s="340"/>
      <c r="HQN65" s="340"/>
      <c r="HQO65" s="340">
        <f>[8]Orçamento!HQO57</f>
        <v>0</v>
      </c>
      <c r="HQP65" s="340"/>
      <c r="HQQ65" s="340"/>
      <c r="HQR65" s="340"/>
      <c r="HQS65" s="340"/>
      <c r="HQT65" s="340"/>
      <c r="HQU65" s="340"/>
      <c r="HQV65" s="340"/>
      <c r="HQW65" s="340">
        <f>[8]Orçamento!HQW57</f>
        <v>0</v>
      </c>
      <c r="HQX65" s="340"/>
      <c r="HQY65" s="340"/>
      <c r="HQZ65" s="340"/>
      <c r="HRA65" s="340"/>
      <c r="HRB65" s="340"/>
      <c r="HRC65" s="340"/>
      <c r="HRD65" s="340"/>
      <c r="HRE65" s="340">
        <f>[8]Orçamento!HRE57</f>
        <v>0</v>
      </c>
      <c r="HRF65" s="340"/>
      <c r="HRG65" s="340"/>
      <c r="HRH65" s="340"/>
      <c r="HRI65" s="340"/>
      <c r="HRJ65" s="340"/>
      <c r="HRK65" s="340"/>
      <c r="HRL65" s="340"/>
      <c r="HRM65" s="340">
        <f>[8]Orçamento!HRM57</f>
        <v>0</v>
      </c>
      <c r="HRN65" s="340"/>
      <c r="HRO65" s="340"/>
      <c r="HRP65" s="340"/>
      <c r="HRQ65" s="340"/>
      <c r="HRR65" s="340"/>
      <c r="HRS65" s="340"/>
      <c r="HRT65" s="340"/>
      <c r="HRU65" s="340">
        <f>[8]Orçamento!HRU57</f>
        <v>0</v>
      </c>
      <c r="HRV65" s="340"/>
      <c r="HRW65" s="340"/>
      <c r="HRX65" s="340"/>
      <c r="HRY65" s="340"/>
      <c r="HRZ65" s="340"/>
      <c r="HSA65" s="340"/>
      <c r="HSB65" s="340"/>
      <c r="HSC65" s="340">
        <f>[8]Orçamento!HSC57</f>
        <v>0</v>
      </c>
      <c r="HSD65" s="340"/>
      <c r="HSE65" s="340"/>
      <c r="HSF65" s="340"/>
      <c r="HSG65" s="340"/>
      <c r="HSH65" s="340"/>
      <c r="HSI65" s="340"/>
      <c r="HSJ65" s="340"/>
      <c r="HSK65" s="340">
        <f>[8]Orçamento!HSK57</f>
        <v>0</v>
      </c>
      <c r="HSL65" s="340"/>
      <c r="HSM65" s="340"/>
      <c r="HSN65" s="340"/>
      <c r="HSO65" s="340"/>
      <c r="HSP65" s="340"/>
      <c r="HSQ65" s="340"/>
      <c r="HSR65" s="340"/>
      <c r="HSS65" s="340">
        <f>[8]Orçamento!HSS57</f>
        <v>0</v>
      </c>
      <c r="HST65" s="340"/>
      <c r="HSU65" s="340"/>
      <c r="HSV65" s="340"/>
      <c r="HSW65" s="340"/>
      <c r="HSX65" s="340"/>
      <c r="HSY65" s="340"/>
      <c r="HSZ65" s="340"/>
      <c r="HTA65" s="340">
        <f>[8]Orçamento!HTA57</f>
        <v>0</v>
      </c>
      <c r="HTB65" s="340"/>
      <c r="HTC65" s="340"/>
      <c r="HTD65" s="340"/>
      <c r="HTE65" s="340"/>
      <c r="HTF65" s="340"/>
      <c r="HTG65" s="340"/>
      <c r="HTH65" s="340"/>
      <c r="HTI65" s="340">
        <f>[8]Orçamento!HTI57</f>
        <v>0</v>
      </c>
      <c r="HTJ65" s="340"/>
      <c r="HTK65" s="340"/>
      <c r="HTL65" s="340"/>
      <c r="HTM65" s="340"/>
      <c r="HTN65" s="340"/>
      <c r="HTO65" s="340"/>
      <c r="HTP65" s="340"/>
      <c r="HTQ65" s="340">
        <f>[8]Orçamento!HTQ57</f>
        <v>0</v>
      </c>
      <c r="HTR65" s="340"/>
      <c r="HTS65" s="340"/>
      <c r="HTT65" s="340"/>
      <c r="HTU65" s="340"/>
      <c r="HTV65" s="340"/>
      <c r="HTW65" s="340"/>
      <c r="HTX65" s="340"/>
      <c r="HTY65" s="340">
        <f>[8]Orçamento!HTY57</f>
        <v>0</v>
      </c>
      <c r="HTZ65" s="340"/>
      <c r="HUA65" s="340"/>
      <c r="HUB65" s="340"/>
      <c r="HUC65" s="340"/>
      <c r="HUD65" s="340"/>
      <c r="HUE65" s="340"/>
      <c r="HUF65" s="340"/>
      <c r="HUG65" s="340">
        <f>[8]Orçamento!HUG57</f>
        <v>0</v>
      </c>
      <c r="HUH65" s="340"/>
      <c r="HUI65" s="340"/>
      <c r="HUJ65" s="340"/>
      <c r="HUK65" s="340"/>
      <c r="HUL65" s="340"/>
      <c r="HUM65" s="340"/>
      <c r="HUN65" s="340"/>
      <c r="HUO65" s="340">
        <f>[8]Orçamento!HUO57</f>
        <v>0</v>
      </c>
      <c r="HUP65" s="340"/>
      <c r="HUQ65" s="340"/>
      <c r="HUR65" s="340"/>
      <c r="HUS65" s="340"/>
      <c r="HUT65" s="340"/>
      <c r="HUU65" s="340"/>
      <c r="HUV65" s="340"/>
      <c r="HUW65" s="340">
        <f>[8]Orçamento!HUW57</f>
        <v>0</v>
      </c>
      <c r="HUX65" s="340"/>
      <c r="HUY65" s="340"/>
      <c r="HUZ65" s="340"/>
      <c r="HVA65" s="340"/>
      <c r="HVB65" s="340"/>
      <c r="HVC65" s="340"/>
      <c r="HVD65" s="340"/>
      <c r="HVE65" s="340">
        <f>[8]Orçamento!HVE57</f>
        <v>0</v>
      </c>
      <c r="HVF65" s="340"/>
      <c r="HVG65" s="340"/>
      <c r="HVH65" s="340"/>
      <c r="HVI65" s="340"/>
      <c r="HVJ65" s="340"/>
      <c r="HVK65" s="340"/>
      <c r="HVL65" s="340"/>
      <c r="HVM65" s="340">
        <f>[8]Orçamento!HVM57</f>
        <v>0</v>
      </c>
      <c r="HVN65" s="340"/>
      <c r="HVO65" s="340"/>
      <c r="HVP65" s="340"/>
      <c r="HVQ65" s="340"/>
      <c r="HVR65" s="340"/>
      <c r="HVS65" s="340"/>
      <c r="HVT65" s="340"/>
      <c r="HVU65" s="340">
        <f>[8]Orçamento!HVU57</f>
        <v>0</v>
      </c>
      <c r="HVV65" s="340"/>
      <c r="HVW65" s="340"/>
      <c r="HVX65" s="340"/>
      <c r="HVY65" s="340"/>
      <c r="HVZ65" s="340"/>
      <c r="HWA65" s="340"/>
      <c r="HWB65" s="340"/>
      <c r="HWC65" s="340">
        <f>[8]Orçamento!HWC57</f>
        <v>0</v>
      </c>
      <c r="HWD65" s="340"/>
      <c r="HWE65" s="340"/>
      <c r="HWF65" s="340"/>
      <c r="HWG65" s="340"/>
      <c r="HWH65" s="340"/>
      <c r="HWI65" s="340"/>
      <c r="HWJ65" s="340"/>
      <c r="HWK65" s="340">
        <f>[8]Orçamento!HWK57</f>
        <v>0</v>
      </c>
      <c r="HWL65" s="340"/>
      <c r="HWM65" s="340"/>
      <c r="HWN65" s="340"/>
      <c r="HWO65" s="340"/>
      <c r="HWP65" s="340"/>
      <c r="HWQ65" s="340"/>
      <c r="HWR65" s="340"/>
      <c r="HWS65" s="340">
        <f>[8]Orçamento!HWS57</f>
        <v>0</v>
      </c>
      <c r="HWT65" s="340"/>
      <c r="HWU65" s="340"/>
      <c r="HWV65" s="340"/>
      <c r="HWW65" s="340"/>
      <c r="HWX65" s="340"/>
      <c r="HWY65" s="340"/>
      <c r="HWZ65" s="340"/>
      <c r="HXA65" s="340">
        <f>[8]Orçamento!HXA57</f>
        <v>0</v>
      </c>
      <c r="HXB65" s="340"/>
      <c r="HXC65" s="340"/>
      <c r="HXD65" s="340"/>
      <c r="HXE65" s="340"/>
      <c r="HXF65" s="340"/>
      <c r="HXG65" s="340"/>
      <c r="HXH65" s="340"/>
      <c r="HXI65" s="340">
        <f>[8]Orçamento!HXI57</f>
        <v>0</v>
      </c>
      <c r="HXJ65" s="340"/>
      <c r="HXK65" s="340"/>
      <c r="HXL65" s="340"/>
      <c r="HXM65" s="340"/>
      <c r="HXN65" s="340"/>
      <c r="HXO65" s="340"/>
      <c r="HXP65" s="340"/>
      <c r="HXQ65" s="340">
        <f>[8]Orçamento!HXQ57</f>
        <v>0</v>
      </c>
      <c r="HXR65" s="340"/>
      <c r="HXS65" s="340"/>
      <c r="HXT65" s="340"/>
      <c r="HXU65" s="340"/>
      <c r="HXV65" s="340"/>
      <c r="HXW65" s="340"/>
      <c r="HXX65" s="340"/>
      <c r="HXY65" s="340">
        <f>[8]Orçamento!HXY57</f>
        <v>0</v>
      </c>
      <c r="HXZ65" s="340"/>
      <c r="HYA65" s="340"/>
      <c r="HYB65" s="340"/>
      <c r="HYC65" s="340"/>
      <c r="HYD65" s="340"/>
      <c r="HYE65" s="340"/>
      <c r="HYF65" s="340"/>
      <c r="HYG65" s="340">
        <f>[8]Orçamento!HYG57</f>
        <v>0</v>
      </c>
      <c r="HYH65" s="340"/>
      <c r="HYI65" s="340"/>
      <c r="HYJ65" s="340"/>
      <c r="HYK65" s="340"/>
      <c r="HYL65" s="340"/>
      <c r="HYM65" s="340"/>
      <c r="HYN65" s="340"/>
      <c r="HYO65" s="340">
        <f>[8]Orçamento!HYO57</f>
        <v>0</v>
      </c>
      <c r="HYP65" s="340"/>
      <c r="HYQ65" s="340"/>
      <c r="HYR65" s="340"/>
      <c r="HYS65" s="340"/>
      <c r="HYT65" s="340"/>
      <c r="HYU65" s="340"/>
      <c r="HYV65" s="340"/>
      <c r="HYW65" s="340">
        <f>[8]Orçamento!HYW57</f>
        <v>0</v>
      </c>
      <c r="HYX65" s="340"/>
      <c r="HYY65" s="340"/>
      <c r="HYZ65" s="340"/>
      <c r="HZA65" s="340"/>
      <c r="HZB65" s="340"/>
      <c r="HZC65" s="340"/>
      <c r="HZD65" s="340"/>
      <c r="HZE65" s="340">
        <f>[8]Orçamento!HZE57</f>
        <v>0</v>
      </c>
      <c r="HZF65" s="340"/>
      <c r="HZG65" s="340"/>
      <c r="HZH65" s="340"/>
      <c r="HZI65" s="340"/>
      <c r="HZJ65" s="340"/>
      <c r="HZK65" s="340"/>
      <c r="HZL65" s="340"/>
      <c r="HZM65" s="340">
        <f>[8]Orçamento!HZM57</f>
        <v>0</v>
      </c>
      <c r="HZN65" s="340"/>
      <c r="HZO65" s="340"/>
      <c r="HZP65" s="340"/>
      <c r="HZQ65" s="340"/>
      <c r="HZR65" s="340"/>
      <c r="HZS65" s="340"/>
      <c r="HZT65" s="340"/>
      <c r="HZU65" s="340">
        <f>[8]Orçamento!HZU57</f>
        <v>0</v>
      </c>
      <c r="HZV65" s="340"/>
      <c r="HZW65" s="340"/>
      <c r="HZX65" s="340"/>
      <c r="HZY65" s="340"/>
      <c r="HZZ65" s="340"/>
      <c r="IAA65" s="340"/>
      <c r="IAB65" s="340"/>
      <c r="IAC65" s="340">
        <f>[8]Orçamento!IAC57</f>
        <v>0</v>
      </c>
      <c r="IAD65" s="340"/>
      <c r="IAE65" s="340"/>
      <c r="IAF65" s="340"/>
      <c r="IAG65" s="340"/>
      <c r="IAH65" s="340"/>
      <c r="IAI65" s="340"/>
      <c r="IAJ65" s="340"/>
      <c r="IAK65" s="340">
        <f>[8]Orçamento!IAK57</f>
        <v>0</v>
      </c>
      <c r="IAL65" s="340"/>
      <c r="IAM65" s="340"/>
      <c r="IAN65" s="340"/>
      <c r="IAO65" s="340"/>
      <c r="IAP65" s="340"/>
      <c r="IAQ65" s="340"/>
      <c r="IAR65" s="340"/>
      <c r="IAS65" s="340">
        <f>[8]Orçamento!IAS57</f>
        <v>0</v>
      </c>
      <c r="IAT65" s="340"/>
      <c r="IAU65" s="340"/>
      <c r="IAV65" s="340"/>
      <c r="IAW65" s="340"/>
      <c r="IAX65" s="340"/>
      <c r="IAY65" s="340"/>
      <c r="IAZ65" s="340"/>
      <c r="IBA65" s="340">
        <f>[8]Orçamento!IBA57</f>
        <v>0</v>
      </c>
      <c r="IBB65" s="340"/>
      <c r="IBC65" s="340"/>
      <c r="IBD65" s="340"/>
      <c r="IBE65" s="340"/>
      <c r="IBF65" s="340"/>
      <c r="IBG65" s="340"/>
      <c r="IBH65" s="340"/>
      <c r="IBI65" s="340">
        <f>[8]Orçamento!IBI57</f>
        <v>0</v>
      </c>
      <c r="IBJ65" s="340"/>
      <c r="IBK65" s="340"/>
      <c r="IBL65" s="340"/>
      <c r="IBM65" s="340"/>
      <c r="IBN65" s="340"/>
      <c r="IBO65" s="340"/>
      <c r="IBP65" s="340"/>
      <c r="IBQ65" s="340">
        <f>[8]Orçamento!IBQ57</f>
        <v>0</v>
      </c>
      <c r="IBR65" s="340"/>
      <c r="IBS65" s="340"/>
      <c r="IBT65" s="340"/>
      <c r="IBU65" s="340"/>
      <c r="IBV65" s="340"/>
      <c r="IBW65" s="340"/>
      <c r="IBX65" s="340"/>
      <c r="IBY65" s="340">
        <f>[8]Orçamento!IBY57</f>
        <v>0</v>
      </c>
      <c r="IBZ65" s="340"/>
      <c r="ICA65" s="340"/>
      <c r="ICB65" s="340"/>
      <c r="ICC65" s="340"/>
      <c r="ICD65" s="340"/>
      <c r="ICE65" s="340"/>
      <c r="ICF65" s="340"/>
      <c r="ICG65" s="340">
        <f>[8]Orçamento!ICG57</f>
        <v>0</v>
      </c>
      <c r="ICH65" s="340"/>
      <c r="ICI65" s="340"/>
      <c r="ICJ65" s="340"/>
      <c r="ICK65" s="340"/>
      <c r="ICL65" s="340"/>
      <c r="ICM65" s="340"/>
      <c r="ICN65" s="340"/>
      <c r="ICO65" s="340">
        <f>[8]Orçamento!ICO57</f>
        <v>0</v>
      </c>
      <c r="ICP65" s="340"/>
      <c r="ICQ65" s="340"/>
      <c r="ICR65" s="340"/>
      <c r="ICS65" s="340"/>
      <c r="ICT65" s="340"/>
      <c r="ICU65" s="340"/>
      <c r="ICV65" s="340"/>
      <c r="ICW65" s="340">
        <f>[8]Orçamento!ICW57</f>
        <v>0</v>
      </c>
      <c r="ICX65" s="340"/>
      <c r="ICY65" s="340"/>
      <c r="ICZ65" s="340"/>
      <c r="IDA65" s="340"/>
      <c r="IDB65" s="340"/>
      <c r="IDC65" s="340"/>
      <c r="IDD65" s="340"/>
      <c r="IDE65" s="340">
        <f>[8]Orçamento!IDE57</f>
        <v>0</v>
      </c>
      <c r="IDF65" s="340"/>
      <c r="IDG65" s="340"/>
      <c r="IDH65" s="340"/>
      <c r="IDI65" s="340"/>
      <c r="IDJ65" s="340"/>
      <c r="IDK65" s="340"/>
      <c r="IDL65" s="340"/>
      <c r="IDM65" s="340">
        <f>[8]Orçamento!IDM57</f>
        <v>0</v>
      </c>
      <c r="IDN65" s="340"/>
      <c r="IDO65" s="340"/>
      <c r="IDP65" s="340"/>
      <c r="IDQ65" s="340"/>
      <c r="IDR65" s="340"/>
      <c r="IDS65" s="340"/>
      <c r="IDT65" s="340"/>
      <c r="IDU65" s="340">
        <f>[8]Orçamento!IDU57</f>
        <v>0</v>
      </c>
      <c r="IDV65" s="340"/>
      <c r="IDW65" s="340"/>
      <c r="IDX65" s="340"/>
      <c r="IDY65" s="340"/>
      <c r="IDZ65" s="340"/>
      <c r="IEA65" s="340"/>
      <c r="IEB65" s="340"/>
      <c r="IEC65" s="340">
        <f>[8]Orçamento!IEC57</f>
        <v>0</v>
      </c>
      <c r="IED65" s="340"/>
      <c r="IEE65" s="340"/>
      <c r="IEF65" s="340"/>
      <c r="IEG65" s="340"/>
      <c r="IEH65" s="340"/>
      <c r="IEI65" s="340"/>
      <c r="IEJ65" s="340"/>
      <c r="IEK65" s="340">
        <f>[8]Orçamento!IEK57</f>
        <v>0</v>
      </c>
      <c r="IEL65" s="340"/>
      <c r="IEM65" s="340"/>
      <c r="IEN65" s="340"/>
      <c r="IEO65" s="340"/>
      <c r="IEP65" s="340"/>
      <c r="IEQ65" s="340"/>
      <c r="IER65" s="340"/>
      <c r="IES65" s="340">
        <f>[8]Orçamento!IES57</f>
        <v>0</v>
      </c>
      <c r="IET65" s="340"/>
      <c r="IEU65" s="340"/>
      <c r="IEV65" s="340"/>
      <c r="IEW65" s="340"/>
      <c r="IEX65" s="340"/>
      <c r="IEY65" s="340"/>
      <c r="IEZ65" s="340"/>
      <c r="IFA65" s="340">
        <f>[8]Orçamento!IFA57</f>
        <v>0</v>
      </c>
      <c r="IFB65" s="340"/>
      <c r="IFC65" s="340"/>
      <c r="IFD65" s="340"/>
      <c r="IFE65" s="340"/>
      <c r="IFF65" s="340"/>
      <c r="IFG65" s="340"/>
      <c r="IFH65" s="340"/>
      <c r="IFI65" s="340">
        <f>[8]Orçamento!IFI57</f>
        <v>0</v>
      </c>
      <c r="IFJ65" s="340"/>
      <c r="IFK65" s="340"/>
      <c r="IFL65" s="340"/>
      <c r="IFM65" s="340"/>
      <c r="IFN65" s="340"/>
      <c r="IFO65" s="340"/>
      <c r="IFP65" s="340"/>
      <c r="IFQ65" s="340">
        <f>[8]Orçamento!IFQ57</f>
        <v>0</v>
      </c>
      <c r="IFR65" s="340"/>
      <c r="IFS65" s="340"/>
      <c r="IFT65" s="340"/>
      <c r="IFU65" s="340"/>
      <c r="IFV65" s="340"/>
      <c r="IFW65" s="340"/>
      <c r="IFX65" s="340"/>
      <c r="IFY65" s="340">
        <f>[8]Orçamento!IFY57</f>
        <v>0</v>
      </c>
      <c r="IFZ65" s="340"/>
      <c r="IGA65" s="340"/>
      <c r="IGB65" s="340"/>
      <c r="IGC65" s="340"/>
      <c r="IGD65" s="340"/>
      <c r="IGE65" s="340"/>
      <c r="IGF65" s="340"/>
      <c r="IGG65" s="340">
        <f>[8]Orçamento!IGG57</f>
        <v>0</v>
      </c>
      <c r="IGH65" s="340"/>
      <c r="IGI65" s="340"/>
      <c r="IGJ65" s="340"/>
      <c r="IGK65" s="340"/>
      <c r="IGL65" s="340"/>
      <c r="IGM65" s="340"/>
      <c r="IGN65" s="340"/>
      <c r="IGO65" s="340">
        <f>[8]Orçamento!IGO57</f>
        <v>0</v>
      </c>
      <c r="IGP65" s="340"/>
      <c r="IGQ65" s="340"/>
      <c r="IGR65" s="340"/>
      <c r="IGS65" s="340"/>
      <c r="IGT65" s="340"/>
      <c r="IGU65" s="340"/>
      <c r="IGV65" s="340"/>
      <c r="IGW65" s="340">
        <f>[8]Orçamento!IGW57</f>
        <v>0</v>
      </c>
      <c r="IGX65" s="340"/>
      <c r="IGY65" s="340"/>
      <c r="IGZ65" s="340"/>
      <c r="IHA65" s="340"/>
      <c r="IHB65" s="340"/>
      <c r="IHC65" s="340"/>
      <c r="IHD65" s="340"/>
      <c r="IHE65" s="340">
        <f>[8]Orçamento!IHE57</f>
        <v>0</v>
      </c>
      <c r="IHF65" s="340"/>
      <c r="IHG65" s="340"/>
      <c r="IHH65" s="340"/>
      <c r="IHI65" s="340"/>
      <c r="IHJ65" s="340"/>
      <c r="IHK65" s="340"/>
      <c r="IHL65" s="340"/>
      <c r="IHM65" s="340">
        <f>[8]Orçamento!IHM57</f>
        <v>0</v>
      </c>
      <c r="IHN65" s="340"/>
      <c r="IHO65" s="340"/>
      <c r="IHP65" s="340"/>
      <c r="IHQ65" s="340"/>
      <c r="IHR65" s="340"/>
      <c r="IHS65" s="340"/>
      <c r="IHT65" s="340"/>
      <c r="IHU65" s="340">
        <f>[8]Orçamento!IHU57</f>
        <v>0</v>
      </c>
      <c r="IHV65" s="340"/>
      <c r="IHW65" s="340"/>
      <c r="IHX65" s="340"/>
      <c r="IHY65" s="340"/>
      <c r="IHZ65" s="340"/>
      <c r="IIA65" s="340"/>
      <c r="IIB65" s="340"/>
      <c r="IIC65" s="340">
        <f>[8]Orçamento!IIC57</f>
        <v>0</v>
      </c>
      <c r="IID65" s="340"/>
      <c r="IIE65" s="340"/>
      <c r="IIF65" s="340"/>
      <c r="IIG65" s="340"/>
      <c r="IIH65" s="340"/>
      <c r="III65" s="340"/>
      <c r="IIJ65" s="340"/>
      <c r="IIK65" s="340">
        <f>[8]Orçamento!IIK57</f>
        <v>0</v>
      </c>
      <c r="IIL65" s="340"/>
      <c r="IIM65" s="340"/>
      <c r="IIN65" s="340"/>
      <c r="IIO65" s="340"/>
      <c r="IIP65" s="340"/>
      <c r="IIQ65" s="340"/>
      <c r="IIR65" s="340"/>
      <c r="IIS65" s="340">
        <f>[8]Orçamento!IIS57</f>
        <v>0</v>
      </c>
      <c r="IIT65" s="340"/>
      <c r="IIU65" s="340"/>
      <c r="IIV65" s="340"/>
      <c r="IIW65" s="340"/>
      <c r="IIX65" s="340"/>
      <c r="IIY65" s="340"/>
      <c r="IIZ65" s="340"/>
      <c r="IJA65" s="340">
        <f>[8]Orçamento!IJA57</f>
        <v>0</v>
      </c>
      <c r="IJB65" s="340"/>
      <c r="IJC65" s="340"/>
      <c r="IJD65" s="340"/>
      <c r="IJE65" s="340"/>
      <c r="IJF65" s="340"/>
      <c r="IJG65" s="340"/>
      <c r="IJH65" s="340"/>
      <c r="IJI65" s="340">
        <f>[8]Orçamento!IJI57</f>
        <v>0</v>
      </c>
      <c r="IJJ65" s="340"/>
      <c r="IJK65" s="340"/>
      <c r="IJL65" s="340"/>
      <c r="IJM65" s="340"/>
      <c r="IJN65" s="340"/>
      <c r="IJO65" s="340"/>
      <c r="IJP65" s="340"/>
      <c r="IJQ65" s="340">
        <f>[8]Orçamento!IJQ57</f>
        <v>0</v>
      </c>
      <c r="IJR65" s="340"/>
      <c r="IJS65" s="340"/>
      <c r="IJT65" s="340"/>
      <c r="IJU65" s="340"/>
      <c r="IJV65" s="340"/>
      <c r="IJW65" s="340"/>
      <c r="IJX65" s="340"/>
      <c r="IJY65" s="340">
        <f>[8]Orçamento!IJY57</f>
        <v>0</v>
      </c>
      <c r="IJZ65" s="340"/>
      <c r="IKA65" s="340"/>
      <c r="IKB65" s="340"/>
      <c r="IKC65" s="340"/>
      <c r="IKD65" s="340"/>
      <c r="IKE65" s="340"/>
      <c r="IKF65" s="340"/>
      <c r="IKG65" s="340">
        <f>[8]Orçamento!IKG57</f>
        <v>0</v>
      </c>
      <c r="IKH65" s="340"/>
      <c r="IKI65" s="340"/>
      <c r="IKJ65" s="340"/>
      <c r="IKK65" s="340"/>
      <c r="IKL65" s="340"/>
      <c r="IKM65" s="340"/>
      <c r="IKN65" s="340"/>
      <c r="IKO65" s="340">
        <f>[8]Orçamento!IKO57</f>
        <v>0</v>
      </c>
      <c r="IKP65" s="340"/>
      <c r="IKQ65" s="340"/>
      <c r="IKR65" s="340"/>
      <c r="IKS65" s="340"/>
      <c r="IKT65" s="340"/>
      <c r="IKU65" s="340"/>
      <c r="IKV65" s="340"/>
      <c r="IKW65" s="340">
        <f>[8]Orçamento!IKW57</f>
        <v>0</v>
      </c>
      <c r="IKX65" s="340"/>
      <c r="IKY65" s="340"/>
      <c r="IKZ65" s="340"/>
      <c r="ILA65" s="340"/>
      <c r="ILB65" s="340"/>
      <c r="ILC65" s="340"/>
      <c r="ILD65" s="340"/>
      <c r="ILE65" s="340">
        <f>[8]Orçamento!ILE57</f>
        <v>0</v>
      </c>
      <c r="ILF65" s="340"/>
      <c r="ILG65" s="340"/>
      <c r="ILH65" s="340"/>
      <c r="ILI65" s="340"/>
      <c r="ILJ65" s="340"/>
      <c r="ILK65" s="340"/>
      <c r="ILL65" s="340"/>
      <c r="ILM65" s="340">
        <f>[8]Orçamento!ILM57</f>
        <v>0</v>
      </c>
      <c r="ILN65" s="340"/>
      <c r="ILO65" s="340"/>
      <c r="ILP65" s="340"/>
      <c r="ILQ65" s="340"/>
      <c r="ILR65" s="340"/>
      <c r="ILS65" s="340"/>
      <c r="ILT65" s="340"/>
      <c r="ILU65" s="340">
        <f>[8]Orçamento!ILU57</f>
        <v>0</v>
      </c>
      <c r="ILV65" s="340"/>
      <c r="ILW65" s="340"/>
      <c r="ILX65" s="340"/>
      <c r="ILY65" s="340"/>
      <c r="ILZ65" s="340"/>
      <c r="IMA65" s="340"/>
      <c r="IMB65" s="340"/>
      <c r="IMC65" s="340">
        <f>[8]Orçamento!IMC57</f>
        <v>0</v>
      </c>
      <c r="IMD65" s="340"/>
      <c r="IME65" s="340"/>
      <c r="IMF65" s="340"/>
      <c r="IMG65" s="340"/>
      <c r="IMH65" s="340"/>
      <c r="IMI65" s="340"/>
      <c r="IMJ65" s="340"/>
      <c r="IMK65" s="340">
        <f>[8]Orçamento!IMK57</f>
        <v>0</v>
      </c>
      <c r="IML65" s="340"/>
      <c r="IMM65" s="340"/>
      <c r="IMN65" s="340"/>
      <c r="IMO65" s="340"/>
      <c r="IMP65" s="340"/>
      <c r="IMQ65" s="340"/>
      <c r="IMR65" s="340"/>
      <c r="IMS65" s="340">
        <f>[8]Orçamento!IMS57</f>
        <v>0</v>
      </c>
      <c r="IMT65" s="340"/>
      <c r="IMU65" s="340"/>
      <c r="IMV65" s="340"/>
      <c r="IMW65" s="340"/>
      <c r="IMX65" s="340"/>
      <c r="IMY65" s="340"/>
      <c r="IMZ65" s="340"/>
      <c r="INA65" s="340">
        <f>[8]Orçamento!INA57</f>
        <v>0</v>
      </c>
      <c r="INB65" s="340"/>
      <c r="INC65" s="340"/>
      <c r="IND65" s="340"/>
      <c r="INE65" s="340"/>
      <c r="INF65" s="340"/>
      <c r="ING65" s="340"/>
      <c r="INH65" s="340"/>
      <c r="INI65" s="340">
        <f>[8]Orçamento!INI57</f>
        <v>0</v>
      </c>
      <c r="INJ65" s="340"/>
      <c r="INK65" s="340"/>
      <c r="INL65" s="340"/>
      <c r="INM65" s="340"/>
      <c r="INN65" s="340"/>
      <c r="INO65" s="340"/>
      <c r="INP65" s="340"/>
      <c r="INQ65" s="340">
        <f>[8]Orçamento!INQ57</f>
        <v>0</v>
      </c>
      <c r="INR65" s="340"/>
      <c r="INS65" s="340"/>
      <c r="INT65" s="340"/>
      <c r="INU65" s="340"/>
      <c r="INV65" s="340"/>
      <c r="INW65" s="340"/>
      <c r="INX65" s="340"/>
      <c r="INY65" s="340">
        <f>[8]Orçamento!INY57</f>
        <v>0</v>
      </c>
      <c r="INZ65" s="340"/>
      <c r="IOA65" s="340"/>
      <c r="IOB65" s="340"/>
      <c r="IOC65" s="340"/>
      <c r="IOD65" s="340"/>
      <c r="IOE65" s="340"/>
      <c r="IOF65" s="340"/>
      <c r="IOG65" s="340">
        <f>[8]Orçamento!IOG57</f>
        <v>0</v>
      </c>
      <c r="IOH65" s="340"/>
      <c r="IOI65" s="340"/>
      <c r="IOJ65" s="340"/>
      <c r="IOK65" s="340"/>
      <c r="IOL65" s="340"/>
      <c r="IOM65" s="340"/>
      <c r="ION65" s="340"/>
      <c r="IOO65" s="340">
        <f>[8]Orçamento!IOO57</f>
        <v>0</v>
      </c>
      <c r="IOP65" s="340"/>
      <c r="IOQ65" s="340"/>
      <c r="IOR65" s="340"/>
      <c r="IOS65" s="340"/>
      <c r="IOT65" s="340"/>
      <c r="IOU65" s="340"/>
      <c r="IOV65" s="340"/>
      <c r="IOW65" s="340">
        <f>[8]Orçamento!IOW57</f>
        <v>0</v>
      </c>
      <c r="IOX65" s="340"/>
      <c r="IOY65" s="340"/>
      <c r="IOZ65" s="340"/>
      <c r="IPA65" s="340"/>
      <c r="IPB65" s="340"/>
      <c r="IPC65" s="340"/>
      <c r="IPD65" s="340"/>
      <c r="IPE65" s="340">
        <f>[8]Orçamento!IPE57</f>
        <v>0</v>
      </c>
      <c r="IPF65" s="340"/>
      <c r="IPG65" s="340"/>
      <c r="IPH65" s="340"/>
      <c r="IPI65" s="340"/>
      <c r="IPJ65" s="340"/>
      <c r="IPK65" s="340"/>
      <c r="IPL65" s="340"/>
      <c r="IPM65" s="340">
        <f>[8]Orçamento!IPM57</f>
        <v>0</v>
      </c>
      <c r="IPN65" s="340"/>
      <c r="IPO65" s="340"/>
      <c r="IPP65" s="340"/>
      <c r="IPQ65" s="340"/>
      <c r="IPR65" s="340"/>
      <c r="IPS65" s="340"/>
      <c r="IPT65" s="340"/>
      <c r="IPU65" s="340">
        <f>[8]Orçamento!IPU57</f>
        <v>0</v>
      </c>
      <c r="IPV65" s="340"/>
      <c r="IPW65" s="340"/>
      <c r="IPX65" s="340"/>
      <c r="IPY65" s="340"/>
      <c r="IPZ65" s="340"/>
      <c r="IQA65" s="340"/>
      <c r="IQB65" s="340"/>
      <c r="IQC65" s="340">
        <f>[8]Orçamento!IQC57</f>
        <v>0</v>
      </c>
      <c r="IQD65" s="340"/>
      <c r="IQE65" s="340"/>
      <c r="IQF65" s="340"/>
      <c r="IQG65" s="340"/>
      <c r="IQH65" s="340"/>
      <c r="IQI65" s="340"/>
      <c r="IQJ65" s="340"/>
      <c r="IQK65" s="340">
        <f>[8]Orçamento!IQK57</f>
        <v>0</v>
      </c>
      <c r="IQL65" s="340"/>
      <c r="IQM65" s="340"/>
      <c r="IQN65" s="340"/>
      <c r="IQO65" s="340"/>
      <c r="IQP65" s="340"/>
      <c r="IQQ65" s="340"/>
      <c r="IQR65" s="340"/>
      <c r="IQS65" s="340">
        <f>[8]Orçamento!IQS57</f>
        <v>0</v>
      </c>
      <c r="IQT65" s="340"/>
      <c r="IQU65" s="340"/>
      <c r="IQV65" s="340"/>
      <c r="IQW65" s="340"/>
      <c r="IQX65" s="340"/>
      <c r="IQY65" s="340"/>
      <c r="IQZ65" s="340"/>
      <c r="IRA65" s="340">
        <f>[8]Orçamento!IRA57</f>
        <v>0</v>
      </c>
      <c r="IRB65" s="340"/>
      <c r="IRC65" s="340"/>
      <c r="IRD65" s="340"/>
      <c r="IRE65" s="340"/>
      <c r="IRF65" s="340"/>
      <c r="IRG65" s="340"/>
      <c r="IRH65" s="340"/>
      <c r="IRI65" s="340">
        <f>[8]Orçamento!IRI57</f>
        <v>0</v>
      </c>
      <c r="IRJ65" s="340"/>
      <c r="IRK65" s="340"/>
      <c r="IRL65" s="340"/>
      <c r="IRM65" s="340"/>
      <c r="IRN65" s="340"/>
      <c r="IRO65" s="340"/>
      <c r="IRP65" s="340"/>
      <c r="IRQ65" s="340">
        <f>[8]Orçamento!IRQ57</f>
        <v>0</v>
      </c>
      <c r="IRR65" s="340"/>
      <c r="IRS65" s="340"/>
      <c r="IRT65" s="340"/>
      <c r="IRU65" s="340"/>
      <c r="IRV65" s="340"/>
      <c r="IRW65" s="340"/>
      <c r="IRX65" s="340"/>
      <c r="IRY65" s="340">
        <f>[8]Orçamento!IRY57</f>
        <v>0</v>
      </c>
      <c r="IRZ65" s="340"/>
      <c r="ISA65" s="340"/>
      <c r="ISB65" s="340"/>
      <c r="ISC65" s="340"/>
      <c r="ISD65" s="340"/>
      <c r="ISE65" s="340"/>
      <c r="ISF65" s="340"/>
      <c r="ISG65" s="340">
        <f>[8]Orçamento!ISG57</f>
        <v>0</v>
      </c>
      <c r="ISH65" s="340"/>
      <c r="ISI65" s="340"/>
      <c r="ISJ65" s="340"/>
      <c r="ISK65" s="340"/>
      <c r="ISL65" s="340"/>
      <c r="ISM65" s="340"/>
      <c r="ISN65" s="340"/>
      <c r="ISO65" s="340">
        <f>[8]Orçamento!ISO57</f>
        <v>0</v>
      </c>
      <c r="ISP65" s="340"/>
      <c r="ISQ65" s="340"/>
      <c r="ISR65" s="340"/>
      <c r="ISS65" s="340"/>
      <c r="IST65" s="340"/>
      <c r="ISU65" s="340"/>
      <c r="ISV65" s="340"/>
      <c r="ISW65" s="340">
        <f>[8]Orçamento!ISW57</f>
        <v>0</v>
      </c>
      <c r="ISX65" s="340"/>
      <c r="ISY65" s="340"/>
      <c r="ISZ65" s="340"/>
      <c r="ITA65" s="340"/>
      <c r="ITB65" s="340"/>
      <c r="ITC65" s="340"/>
      <c r="ITD65" s="340"/>
      <c r="ITE65" s="340">
        <f>[8]Orçamento!ITE57</f>
        <v>0</v>
      </c>
      <c r="ITF65" s="340"/>
      <c r="ITG65" s="340"/>
      <c r="ITH65" s="340"/>
      <c r="ITI65" s="340"/>
      <c r="ITJ65" s="340"/>
      <c r="ITK65" s="340"/>
      <c r="ITL65" s="340"/>
      <c r="ITM65" s="340">
        <f>[8]Orçamento!ITM57</f>
        <v>0</v>
      </c>
      <c r="ITN65" s="340"/>
      <c r="ITO65" s="340"/>
      <c r="ITP65" s="340"/>
      <c r="ITQ65" s="340"/>
      <c r="ITR65" s="340"/>
      <c r="ITS65" s="340"/>
      <c r="ITT65" s="340"/>
      <c r="ITU65" s="340">
        <f>[8]Orçamento!ITU57</f>
        <v>0</v>
      </c>
      <c r="ITV65" s="340"/>
      <c r="ITW65" s="340"/>
      <c r="ITX65" s="340"/>
      <c r="ITY65" s="340"/>
      <c r="ITZ65" s="340"/>
      <c r="IUA65" s="340"/>
      <c r="IUB65" s="340"/>
      <c r="IUC65" s="340">
        <f>[8]Orçamento!IUC57</f>
        <v>0</v>
      </c>
      <c r="IUD65" s="340"/>
      <c r="IUE65" s="340"/>
      <c r="IUF65" s="340"/>
      <c r="IUG65" s="340"/>
      <c r="IUH65" s="340"/>
      <c r="IUI65" s="340"/>
      <c r="IUJ65" s="340"/>
      <c r="IUK65" s="340">
        <f>[8]Orçamento!IUK57</f>
        <v>0</v>
      </c>
      <c r="IUL65" s="340"/>
      <c r="IUM65" s="340"/>
      <c r="IUN65" s="340"/>
      <c r="IUO65" s="340"/>
      <c r="IUP65" s="340"/>
      <c r="IUQ65" s="340"/>
      <c r="IUR65" s="340"/>
      <c r="IUS65" s="340">
        <f>[8]Orçamento!IUS57</f>
        <v>0</v>
      </c>
      <c r="IUT65" s="340"/>
      <c r="IUU65" s="340"/>
      <c r="IUV65" s="340"/>
      <c r="IUW65" s="340"/>
      <c r="IUX65" s="340"/>
      <c r="IUY65" s="340"/>
      <c r="IUZ65" s="340"/>
      <c r="IVA65" s="340">
        <f>[8]Orçamento!IVA57</f>
        <v>0</v>
      </c>
      <c r="IVB65" s="340"/>
      <c r="IVC65" s="340"/>
      <c r="IVD65" s="340"/>
      <c r="IVE65" s="340"/>
      <c r="IVF65" s="340"/>
      <c r="IVG65" s="340"/>
      <c r="IVH65" s="340"/>
      <c r="IVI65" s="340">
        <f>[8]Orçamento!IVI57</f>
        <v>0</v>
      </c>
      <c r="IVJ65" s="340"/>
      <c r="IVK65" s="340"/>
      <c r="IVL65" s="340"/>
      <c r="IVM65" s="340"/>
      <c r="IVN65" s="340"/>
      <c r="IVO65" s="340"/>
      <c r="IVP65" s="340"/>
      <c r="IVQ65" s="340">
        <f>[8]Orçamento!IVQ57</f>
        <v>0</v>
      </c>
      <c r="IVR65" s="340"/>
      <c r="IVS65" s="340"/>
      <c r="IVT65" s="340"/>
      <c r="IVU65" s="340"/>
      <c r="IVV65" s="340"/>
      <c r="IVW65" s="340"/>
      <c r="IVX65" s="340"/>
      <c r="IVY65" s="340">
        <f>[8]Orçamento!IVY57</f>
        <v>0</v>
      </c>
      <c r="IVZ65" s="340"/>
      <c r="IWA65" s="340"/>
      <c r="IWB65" s="340"/>
      <c r="IWC65" s="340"/>
      <c r="IWD65" s="340"/>
      <c r="IWE65" s="340"/>
      <c r="IWF65" s="340"/>
      <c r="IWG65" s="340">
        <f>[8]Orçamento!IWG57</f>
        <v>0</v>
      </c>
      <c r="IWH65" s="340"/>
      <c r="IWI65" s="340"/>
      <c r="IWJ65" s="340"/>
      <c r="IWK65" s="340"/>
      <c r="IWL65" s="340"/>
      <c r="IWM65" s="340"/>
      <c r="IWN65" s="340"/>
      <c r="IWO65" s="340">
        <f>[8]Orçamento!IWO57</f>
        <v>0</v>
      </c>
      <c r="IWP65" s="340"/>
      <c r="IWQ65" s="340"/>
      <c r="IWR65" s="340"/>
      <c r="IWS65" s="340"/>
      <c r="IWT65" s="340"/>
      <c r="IWU65" s="340"/>
      <c r="IWV65" s="340"/>
      <c r="IWW65" s="340">
        <f>[8]Orçamento!IWW57</f>
        <v>0</v>
      </c>
      <c r="IWX65" s="340"/>
      <c r="IWY65" s="340"/>
      <c r="IWZ65" s="340"/>
      <c r="IXA65" s="340"/>
      <c r="IXB65" s="340"/>
      <c r="IXC65" s="340"/>
      <c r="IXD65" s="340"/>
      <c r="IXE65" s="340">
        <f>[8]Orçamento!IXE57</f>
        <v>0</v>
      </c>
      <c r="IXF65" s="340"/>
      <c r="IXG65" s="340"/>
      <c r="IXH65" s="340"/>
      <c r="IXI65" s="340"/>
      <c r="IXJ65" s="340"/>
      <c r="IXK65" s="340"/>
      <c r="IXL65" s="340"/>
      <c r="IXM65" s="340">
        <f>[8]Orçamento!IXM57</f>
        <v>0</v>
      </c>
      <c r="IXN65" s="340"/>
      <c r="IXO65" s="340"/>
      <c r="IXP65" s="340"/>
      <c r="IXQ65" s="340"/>
      <c r="IXR65" s="340"/>
      <c r="IXS65" s="340"/>
      <c r="IXT65" s="340"/>
      <c r="IXU65" s="340">
        <f>[8]Orçamento!IXU57</f>
        <v>0</v>
      </c>
      <c r="IXV65" s="340"/>
      <c r="IXW65" s="340"/>
      <c r="IXX65" s="340"/>
      <c r="IXY65" s="340"/>
      <c r="IXZ65" s="340"/>
      <c r="IYA65" s="340"/>
      <c r="IYB65" s="340"/>
      <c r="IYC65" s="340">
        <f>[8]Orçamento!IYC57</f>
        <v>0</v>
      </c>
      <c r="IYD65" s="340"/>
      <c r="IYE65" s="340"/>
      <c r="IYF65" s="340"/>
      <c r="IYG65" s="340"/>
      <c r="IYH65" s="340"/>
      <c r="IYI65" s="340"/>
      <c r="IYJ65" s="340"/>
      <c r="IYK65" s="340">
        <f>[8]Orçamento!IYK57</f>
        <v>0</v>
      </c>
      <c r="IYL65" s="340"/>
      <c r="IYM65" s="340"/>
      <c r="IYN65" s="340"/>
      <c r="IYO65" s="340"/>
      <c r="IYP65" s="340"/>
      <c r="IYQ65" s="340"/>
      <c r="IYR65" s="340"/>
      <c r="IYS65" s="340">
        <f>[8]Orçamento!IYS57</f>
        <v>0</v>
      </c>
      <c r="IYT65" s="340"/>
      <c r="IYU65" s="340"/>
      <c r="IYV65" s="340"/>
      <c r="IYW65" s="340"/>
      <c r="IYX65" s="340"/>
      <c r="IYY65" s="340"/>
      <c r="IYZ65" s="340"/>
      <c r="IZA65" s="340">
        <f>[8]Orçamento!IZA57</f>
        <v>0</v>
      </c>
      <c r="IZB65" s="340"/>
      <c r="IZC65" s="340"/>
      <c r="IZD65" s="340"/>
      <c r="IZE65" s="340"/>
      <c r="IZF65" s="340"/>
      <c r="IZG65" s="340"/>
      <c r="IZH65" s="340"/>
      <c r="IZI65" s="340">
        <f>[8]Orçamento!IZI57</f>
        <v>0</v>
      </c>
      <c r="IZJ65" s="340"/>
      <c r="IZK65" s="340"/>
      <c r="IZL65" s="340"/>
      <c r="IZM65" s="340"/>
      <c r="IZN65" s="340"/>
      <c r="IZO65" s="340"/>
      <c r="IZP65" s="340"/>
      <c r="IZQ65" s="340">
        <f>[8]Orçamento!IZQ57</f>
        <v>0</v>
      </c>
      <c r="IZR65" s="340"/>
      <c r="IZS65" s="340"/>
      <c r="IZT65" s="340"/>
      <c r="IZU65" s="340"/>
      <c r="IZV65" s="340"/>
      <c r="IZW65" s="340"/>
      <c r="IZX65" s="340"/>
      <c r="IZY65" s="340">
        <f>[8]Orçamento!IZY57</f>
        <v>0</v>
      </c>
      <c r="IZZ65" s="340"/>
      <c r="JAA65" s="340"/>
      <c r="JAB65" s="340"/>
      <c r="JAC65" s="340"/>
      <c r="JAD65" s="340"/>
      <c r="JAE65" s="340"/>
      <c r="JAF65" s="340"/>
      <c r="JAG65" s="340">
        <f>[8]Orçamento!JAG57</f>
        <v>0</v>
      </c>
      <c r="JAH65" s="340"/>
      <c r="JAI65" s="340"/>
      <c r="JAJ65" s="340"/>
      <c r="JAK65" s="340"/>
      <c r="JAL65" s="340"/>
      <c r="JAM65" s="340"/>
      <c r="JAN65" s="340"/>
      <c r="JAO65" s="340">
        <f>[8]Orçamento!JAO57</f>
        <v>0</v>
      </c>
      <c r="JAP65" s="340"/>
      <c r="JAQ65" s="340"/>
      <c r="JAR65" s="340"/>
      <c r="JAS65" s="340"/>
      <c r="JAT65" s="340"/>
      <c r="JAU65" s="340"/>
      <c r="JAV65" s="340"/>
      <c r="JAW65" s="340">
        <f>[8]Orçamento!JAW57</f>
        <v>0</v>
      </c>
      <c r="JAX65" s="340"/>
      <c r="JAY65" s="340"/>
      <c r="JAZ65" s="340"/>
      <c r="JBA65" s="340"/>
      <c r="JBB65" s="340"/>
      <c r="JBC65" s="340"/>
      <c r="JBD65" s="340"/>
      <c r="JBE65" s="340">
        <f>[8]Orçamento!JBE57</f>
        <v>0</v>
      </c>
      <c r="JBF65" s="340"/>
      <c r="JBG65" s="340"/>
      <c r="JBH65" s="340"/>
      <c r="JBI65" s="340"/>
      <c r="JBJ65" s="340"/>
      <c r="JBK65" s="340"/>
      <c r="JBL65" s="340"/>
      <c r="JBM65" s="340">
        <f>[8]Orçamento!JBM57</f>
        <v>0</v>
      </c>
      <c r="JBN65" s="340"/>
      <c r="JBO65" s="340"/>
      <c r="JBP65" s="340"/>
      <c r="JBQ65" s="340"/>
      <c r="JBR65" s="340"/>
      <c r="JBS65" s="340"/>
      <c r="JBT65" s="340"/>
      <c r="JBU65" s="340">
        <f>[8]Orçamento!JBU57</f>
        <v>0</v>
      </c>
      <c r="JBV65" s="340"/>
      <c r="JBW65" s="340"/>
      <c r="JBX65" s="340"/>
      <c r="JBY65" s="340"/>
      <c r="JBZ65" s="340"/>
      <c r="JCA65" s="340"/>
      <c r="JCB65" s="340"/>
      <c r="JCC65" s="340">
        <f>[8]Orçamento!JCC57</f>
        <v>0</v>
      </c>
      <c r="JCD65" s="340"/>
      <c r="JCE65" s="340"/>
      <c r="JCF65" s="340"/>
      <c r="JCG65" s="340"/>
      <c r="JCH65" s="340"/>
      <c r="JCI65" s="340"/>
      <c r="JCJ65" s="340"/>
      <c r="JCK65" s="340">
        <f>[8]Orçamento!JCK57</f>
        <v>0</v>
      </c>
      <c r="JCL65" s="340"/>
      <c r="JCM65" s="340"/>
      <c r="JCN65" s="340"/>
      <c r="JCO65" s="340"/>
      <c r="JCP65" s="340"/>
      <c r="JCQ65" s="340"/>
      <c r="JCR65" s="340"/>
      <c r="JCS65" s="340">
        <f>[8]Orçamento!JCS57</f>
        <v>0</v>
      </c>
      <c r="JCT65" s="340"/>
      <c r="JCU65" s="340"/>
      <c r="JCV65" s="340"/>
      <c r="JCW65" s="340"/>
      <c r="JCX65" s="340"/>
      <c r="JCY65" s="340"/>
      <c r="JCZ65" s="340"/>
      <c r="JDA65" s="340">
        <f>[8]Orçamento!JDA57</f>
        <v>0</v>
      </c>
      <c r="JDB65" s="340"/>
      <c r="JDC65" s="340"/>
      <c r="JDD65" s="340"/>
      <c r="JDE65" s="340"/>
      <c r="JDF65" s="340"/>
      <c r="JDG65" s="340"/>
      <c r="JDH65" s="340"/>
      <c r="JDI65" s="340">
        <f>[8]Orçamento!JDI57</f>
        <v>0</v>
      </c>
      <c r="JDJ65" s="340"/>
      <c r="JDK65" s="340"/>
      <c r="JDL65" s="340"/>
      <c r="JDM65" s="340"/>
      <c r="JDN65" s="340"/>
      <c r="JDO65" s="340"/>
      <c r="JDP65" s="340"/>
      <c r="JDQ65" s="340">
        <f>[8]Orçamento!JDQ57</f>
        <v>0</v>
      </c>
      <c r="JDR65" s="340"/>
      <c r="JDS65" s="340"/>
      <c r="JDT65" s="340"/>
      <c r="JDU65" s="340"/>
      <c r="JDV65" s="340"/>
      <c r="JDW65" s="340"/>
      <c r="JDX65" s="340"/>
      <c r="JDY65" s="340">
        <f>[8]Orçamento!JDY57</f>
        <v>0</v>
      </c>
      <c r="JDZ65" s="340"/>
      <c r="JEA65" s="340"/>
      <c r="JEB65" s="340"/>
      <c r="JEC65" s="340"/>
      <c r="JED65" s="340"/>
      <c r="JEE65" s="340"/>
      <c r="JEF65" s="340"/>
      <c r="JEG65" s="340">
        <f>[8]Orçamento!JEG57</f>
        <v>0</v>
      </c>
      <c r="JEH65" s="340"/>
      <c r="JEI65" s="340"/>
      <c r="JEJ65" s="340"/>
      <c r="JEK65" s="340"/>
      <c r="JEL65" s="340"/>
      <c r="JEM65" s="340"/>
      <c r="JEN65" s="340"/>
      <c r="JEO65" s="340">
        <f>[8]Orçamento!JEO57</f>
        <v>0</v>
      </c>
      <c r="JEP65" s="340"/>
      <c r="JEQ65" s="340"/>
      <c r="JER65" s="340"/>
      <c r="JES65" s="340"/>
      <c r="JET65" s="340"/>
      <c r="JEU65" s="340"/>
      <c r="JEV65" s="340"/>
      <c r="JEW65" s="340">
        <f>[8]Orçamento!JEW57</f>
        <v>0</v>
      </c>
      <c r="JEX65" s="340"/>
      <c r="JEY65" s="340"/>
      <c r="JEZ65" s="340"/>
      <c r="JFA65" s="340"/>
      <c r="JFB65" s="340"/>
      <c r="JFC65" s="340"/>
      <c r="JFD65" s="340"/>
      <c r="JFE65" s="340">
        <f>[8]Orçamento!JFE57</f>
        <v>0</v>
      </c>
      <c r="JFF65" s="340"/>
      <c r="JFG65" s="340"/>
      <c r="JFH65" s="340"/>
      <c r="JFI65" s="340"/>
      <c r="JFJ65" s="340"/>
      <c r="JFK65" s="340"/>
      <c r="JFL65" s="340"/>
      <c r="JFM65" s="340">
        <f>[8]Orçamento!JFM57</f>
        <v>0</v>
      </c>
      <c r="JFN65" s="340"/>
      <c r="JFO65" s="340"/>
      <c r="JFP65" s="340"/>
      <c r="JFQ65" s="340"/>
      <c r="JFR65" s="340"/>
      <c r="JFS65" s="340"/>
      <c r="JFT65" s="340"/>
      <c r="JFU65" s="340">
        <f>[8]Orçamento!JFU57</f>
        <v>0</v>
      </c>
      <c r="JFV65" s="340"/>
      <c r="JFW65" s="340"/>
      <c r="JFX65" s="340"/>
      <c r="JFY65" s="340"/>
      <c r="JFZ65" s="340"/>
      <c r="JGA65" s="340"/>
      <c r="JGB65" s="340"/>
      <c r="JGC65" s="340">
        <f>[8]Orçamento!JGC57</f>
        <v>0</v>
      </c>
      <c r="JGD65" s="340"/>
      <c r="JGE65" s="340"/>
      <c r="JGF65" s="340"/>
      <c r="JGG65" s="340"/>
      <c r="JGH65" s="340"/>
      <c r="JGI65" s="340"/>
      <c r="JGJ65" s="340"/>
      <c r="JGK65" s="340">
        <f>[8]Orçamento!JGK57</f>
        <v>0</v>
      </c>
      <c r="JGL65" s="340"/>
      <c r="JGM65" s="340"/>
      <c r="JGN65" s="340"/>
      <c r="JGO65" s="340"/>
      <c r="JGP65" s="340"/>
      <c r="JGQ65" s="340"/>
      <c r="JGR65" s="340"/>
      <c r="JGS65" s="340">
        <f>[8]Orçamento!JGS57</f>
        <v>0</v>
      </c>
      <c r="JGT65" s="340"/>
      <c r="JGU65" s="340"/>
      <c r="JGV65" s="340"/>
      <c r="JGW65" s="340"/>
      <c r="JGX65" s="340"/>
      <c r="JGY65" s="340"/>
      <c r="JGZ65" s="340"/>
      <c r="JHA65" s="340">
        <f>[8]Orçamento!JHA57</f>
        <v>0</v>
      </c>
      <c r="JHB65" s="340"/>
      <c r="JHC65" s="340"/>
      <c r="JHD65" s="340"/>
      <c r="JHE65" s="340"/>
      <c r="JHF65" s="340"/>
      <c r="JHG65" s="340"/>
      <c r="JHH65" s="340"/>
      <c r="JHI65" s="340">
        <f>[8]Orçamento!JHI57</f>
        <v>0</v>
      </c>
      <c r="JHJ65" s="340"/>
      <c r="JHK65" s="340"/>
      <c r="JHL65" s="340"/>
      <c r="JHM65" s="340"/>
      <c r="JHN65" s="340"/>
      <c r="JHO65" s="340"/>
      <c r="JHP65" s="340"/>
      <c r="JHQ65" s="340">
        <f>[8]Orçamento!JHQ57</f>
        <v>0</v>
      </c>
      <c r="JHR65" s="340"/>
      <c r="JHS65" s="340"/>
      <c r="JHT65" s="340"/>
      <c r="JHU65" s="340"/>
      <c r="JHV65" s="340"/>
      <c r="JHW65" s="340"/>
      <c r="JHX65" s="340"/>
      <c r="JHY65" s="340">
        <f>[8]Orçamento!JHY57</f>
        <v>0</v>
      </c>
      <c r="JHZ65" s="340"/>
      <c r="JIA65" s="340"/>
      <c r="JIB65" s="340"/>
      <c r="JIC65" s="340"/>
      <c r="JID65" s="340"/>
      <c r="JIE65" s="340"/>
      <c r="JIF65" s="340"/>
      <c r="JIG65" s="340">
        <f>[8]Orçamento!JIG57</f>
        <v>0</v>
      </c>
      <c r="JIH65" s="340"/>
      <c r="JII65" s="340"/>
      <c r="JIJ65" s="340"/>
      <c r="JIK65" s="340"/>
      <c r="JIL65" s="340"/>
      <c r="JIM65" s="340"/>
      <c r="JIN65" s="340"/>
      <c r="JIO65" s="340">
        <f>[8]Orçamento!JIO57</f>
        <v>0</v>
      </c>
      <c r="JIP65" s="340"/>
      <c r="JIQ65" s="340"/>
      <c r="JIR65" s="340"/>
      <c r="JIS65" s="340"/>
      <c r="JIT65" s="340"/>
      <c r="JIU65" s="340"/>
      <c r="JIV65" s="340"/>
      <c r="JIW65" s="340">
        <f>[8]Orçamento!JIW57</f>
        <v>0</v>
      </c>
      <c r="JIX65" s="340"/>
      <c r="JIY65" s="340"/>
      <c r="JIZ65" s="340"/>
      <c r="JJA65" s="340"/>
      <c r="JJB65" s="340"/>
      <c r="JJC65" s="340"/>
      <c r="JJD65" s="340"/>
      <c r="JJE65" s="340">
        <f>[8]Orçamento!JJE57</f>
        <v>0</v>
      </c>
      <c r="JJF65" s="340"/>
      <c r="JJG65" s="340"/>
      <c r="JJH65" s="340"/>
      <c r="JJI65" s="340"/>
      <c r="JJJ65" s="340"/>
      <c r="JJK65" s="340"/>
      <c r="JJL65" s="340"/>
      <c r="JJM65" s="340">
        <f>[8]Orçamento!JJM57</f>
        <v>0</v>
      </c>
      <c r="JJN65" s="340"/>
      <c r="JJO65" s="340"/>
      <c r="JJP65" s="340"/>
      <c r="JJQ65" s="340"/>
      <c r="JJR65" s="340"/>
      <c r="JJS65" s="340"/>
      <c r="JJT65" s="340"/>
      <c r="JJU65" s="340">
        <f>[8]Orçamento!JJU57</f>
        <v>0</v>
      </c>
      <c r="JJV65" s="340"/>
      <c r="JJW65" s="340"/>
      <c r="JJX65" s="340"/>
      <c r="JJY65" s="340"/>
      <c r="JJZ65" s="340"/>
      <c r="JKA65" s="340"/>
      <c r="JKB65" s="340"/>
      <c r="JKC65" s="340">
        <f>[8]Orçamento!JKC57</f>
        <v>0</v>
      </c>
      <c r="JKD65" s="340"/>
      <c r="JKE65" s="340"/>
      <c r="JKF65" s="340"/>
      <c r="JKG65" s="340"/>
      <c r="JKH65" s="340"/>
      <c r="JKI65" s="340"/>
      <c r="JKJ65" s="340"/>
      <c r="JKK65" s="340">
        <f>[8]Orçamento!JKK57</f>
        <v>0</v>
      </c>
      <c r="JKL65" s="340"/>
      <c r="JKM65" s="340"/>
      <c r="JKN65" s="340"/>
      <c r="JKO65" s="340"/>
      <c r="JKP65" s="340"/>
      <c r="JKQ65" s="340"/>
      <c r="JKR65" s="340"/>
      <c r="JKS65" s="340">
        <f>[8]Orçamento!JKS57</f>
        <v>0</v>
      </c>
      <c r="JKT65" s="340"/>
      <c r="JKU65" s="340"/>
      <c r="JKV65" s="340"/>
      <c r="JKW65" s="340"/>
      <c r="JKX65" s="340"/>
      <c r="JKY65" s="340"/>
      <c r="JKZ65" s="340"/>
      <c r="JLA65" s="340">
        <f>[8]Orçamento!JLA57</f>
        <v>0</v>
      </c>
      <c r="JLB65" s="340"/>
      <c r="JLC65" s="340"/>
      <c r="JLD65" s="340"/>
      <c r="JLE65" s="340"/>
      <c r="JLF65" s="340"/>
      <c r="JLG65" s="340"/>
      <c r="JLH65" s="340"/>
      <c r="JLI65" s="340">
        <f>[8]Orçamento!JLI57</f>
        <v>0</v>
      </c>
      <c r="JLJ65" s="340"/>
      <c r="JLK65" s="340"/>
      <c r="JLL65" s="340"/>
      <c r="JLM65" s="340"/>
      <c r="JLN65" s="340"/>
      <c r="JLO65" s="340"/>
      <c r="JLP65" s="340"/>
      <c r="JLQ65" s="340">
        <f>[8]Orçamento!JLQ57</f>
        <v>0</v>
      </c>
      <c r="JLR65" s="340"/>
      <c r="JLS65" s="340"/>
      <c r="JLT65" s="340"/>
      <c r="JLU65" s="340"/>
      <c r="JLV65" s="340"/>
      <c r="JLW65" s="340"/>
      <c r="JLX65" s="340"/>
      <c r="JLY65" s="340">
        <f>[8]Orçamento!JLY57</f>
        <v>0</v>
      </c>
      <c r="JLZ65" s="340"/>
      <c r="JMA65" s="340"/>
      <c r="JMB65" s="340"/>
      <c r="JMC65" s="340"/>
      <c r="JMD65" s="340"/>
      <c r="JME65" s="340"/>
      <c r="JMF65" s="340"/>
      <c r="JMG65" s="340">
        <f>[8]Orçamento!JMG57</f>
        <v>0</v>
      </c>
      <c r="JMH65" s="340"/>
      <c r="JMI65" s="340"/>
      <c r="JMJ65" s="340"/>
      <c r="JMK65" s="340"/>
      <c r="JML65" s="340"/>
      <c r="JMM65" s="340"/>
      <c r="JMN65" s="340"/>
      <c r="JMO65" s="340">
        <f>[8]Orçamento!JMO57</f>
        <v>0</v>
      </c>
      <c r="JMP65" s="340"/>
      <c r="JMQ65" s="340"/>
      <c r="JMR65" s="340"/>
      <c r="JMS65" s="340"/>
      <c r="JMT65" s="340"/>
      <c r="JMU65" s="340"/>
      <c r="JMV65" s="340"/>
      <c r="JMW65" s="340">
        <f>[8]Orçamento!JMW57</f>
        <v>0</v>
      </c>
      <c r="JMX65" s="340"/>
      <c r="JMY65" s="340"/>
      <c r="JMZ65" s="340"/>
      <c r="JNA65" s="340"/>
      <c r="JNB65" s="340"/>
      <c r="JNC65" s="340"/>
      <c r="JND65" s="340"/>
      <c r="JNE65" s="340">
        <f>[8]Orçamento!JNE57</f>
        <v>0</v>
      </c>
      <c r="JNF65" s="340"/>
      <c r="JNG65" s="340"/>
      <c r="JNH65" s="340"/>
      <c r="JNI65" s="340"/>
      <c r="JNJ65" s="340"/>
      <c r="JNK65" s="340"/>
      <c r="JNL65" s="340"/>
      <c r="JNM65" s="340">
        <f>[8]Orçamento!JNM57</f>
        <v>0</v>
      </c>
      <c r="JNN65" s="340"/>
      <c r="JNO65" s="340"/>
      <c r="JNP65" s="340"/>
      <c r="JNQ65" s="340"/>
      <c r="JNR65" s="340"/>
      <c r="JNS65" s="340"/>
      <c r="JNT65" s="340"/>
      <c r="JNU65" s="340">
        <f>[8]Orçamento!JNU57</f>
        <v>0</v>
      </c>
      <c r="JNV65" s="340"/>
      <c r="JNW65" s="340"/>
      <c r="JNX65" s="340"/>
      <c r="JNY65" s="340"/>
      <c r="JNZ65" s="340"/>
      <c r="JOA65" s="340"/>
      <c r="JOB65" s="340"/>
      <c r="JOC65" s="340">
        <f>[8]Orçamento!JOC57</f>
        <v>0</v>
      </c>
      <c r="JOD65" s="340"/>
      <c r="JOE65" s="340"/>
      <c r="JOF65" s="340"/>
      <c r="JOG65" s="340"/>
      <c r="JOH65" s="340"/>
      <c r="JOI65" s="340"/>
      <c r="JOJ65" s="340"/>
      <c r="JOK65" s="340">
        <f>[8]Orçamento!JOK57</f>
        <v>0</v>
      </c>
      <c r="JOL65" s="340"/>
      <c r="JOM65" s="340"/>
      <c r="JON65" s="340"/>
      <c r="JOO65" s="340"/>
      <c r="JOP65" s="340"/>
      <c r="JOQ65" s="340"/>
      <c r="JOR65" s="340"/>
      <c r="JOS65" s="340">
        <f>[8]Orçamento!JOS57</f>
        <v>0</v>
      </c>
      <c r="JOT65" s="340"/>
      <c r="JOU65" s="340"/>
      <c r="JOV65" s="340"/>
      <c r="JOW65" s="340"/>
      <c r="JOX65" s="340"/>
      <c r="JOY65" s="340"/>
      <c r="JOZ65" s="340"/>
      <c r="JPA65" s="340">
        <f>[8]Orçamento!JPA57</f>
        <v>0</v>
      </c>
      <c r="JPB65" s="340"/>
      <c r="JPC65" s="340"/>
      <c r="JPD65" s="340"/>
      <c r="JPE65" s="340"/>
      <c r="JPF65" s="340"/>
      <c r="JPG65" s="340"/>
      <c r="JPH65" s="340"/>
      <c r="JPI65" s="340">
        <f>[8]Orçamento!JPI57</f>
        <v>0</v>
      </c>
      <c r="JPJ65" s="340"/>
      <c r="JPK65" s="340"/>
      <c r="JPL65" s="340"/>
      <c r="JPM65" s="340"/>
      <c r="JPN65" s="340"/>
      <c r="JPO65" s="340"/>
      <c r="JPP65" s="340"/>
      <c r="JPQ65" s="340">
        <f>[8]Orçamento!JPQ57</f>
        <v>0</v>
      </c>
      <c r="JPR65" s="340"/>
      <c r="JPS65" s="340"/>
      <c r="JPT65" s="340"/>
      <c r="JPU65" s="340"/>
      <c r="JPV65" s="340"/>
      <c r="JPW65" s="340"/>
      <c r="JPX65" s="340"/>
      <c r="JPY65" s="340">
        <f>[8]Orçamento!JPY57</f>
        <v>0</v>
      </c>
      <c r="JPZ65" s="340"/>
      <c r="JQA65" s="340"/>
      <c r="JQB65" s="340"/>
      <c r="JQC65" s="340"/>
      <c r="JQD65" s="340"/>
      <c r="JQE65" s="340"/>
      <c r="JQF65" s="340"/>
      <c r="JQG65" s="340">
        <f>[8]Orçamento!JQG57</f>
        <v>0</v>
      </c>
      <c r="JQH65" s="340"/>
      <c r="JQI65" s="340"/>
      <c r="JQJ65" s="340"/>
      <c r="JQK65" s="340"/>
      <c r="JQL65" s="340"/>
      <c r="JQM65" s="340"/>
      <c r="JQN65" s="340"/>
      <c r="JQO65" s="340">
        <f>[8]Orçamento!JQO57</f>
        <v>0</v>
      </c>
      <c r="JQP65" s="340"/>
      <c r="JQQ65" s="340"/>
      <c r="JQR65" s="340"/>
      <c r="JQS65" s="340"/>
      <c r="JQT65" s="340"/>
      <c r="JQU65" s="340"/>
      <c r="JQV65" s="340"/>
      <c r="JQW65" s="340">
        <f>[8]Orçamento!JQW57</f>
        <v>0</v>
      </c>
      <c r="JQX65" s="340"/>
      <c r="JQY65" s="340"/>
      <c r="JQZ65" s="340"/>
      <c r="JRA65" s="340"/>
      <c r="JRB65" s="340"/>
      <c r="JRC65" s="340"/>
      <c r="JRD65" s="340"/>
      <c r="JRE65" s="340">
        <f>[8]Orçamento!JRE57</f>
        <v>0</v>
      </c>
      <c r="JRF65" s="340"/>
      <c r="JRG65" s="340"/>
      <c r="JRH65" s="340"/>
      <c r="JRI65" s="340"/>
      <c r="JRJ65" s="340"/>
      <c r="JRK65" s="340"/>
      <c r="JRL65" s="340"/>
      <c r="JRM65" s="340">
        <f>[8]Orçamento!JRM57</f>
        <v>0</v>
      </c>
      <c r="JRN65" s="340"/>
      <c r="JRO65" s="340"/>
      <c r="JRP65" s="340"/>
      <c r="JRQ65" s="340"/>
      <c r="JRR65" s="340"/>
      <c r="JRS65" s="340"/>
      <c r="JRT65" s="340"/>
      <c r="JRU65" s="340">
        <f>[8]Orçamento!JRU57</f>
        <v>0</v>
      </c>
      <c r="JRV65" s="340"/>
      <c r="JRW65" s="340"/>
      <c r="JRX65" s="340"/>
      <c r="JRY65" s="340"/>
      <c r="JRZ65" s="340"/>
      <c r="JSA65" s="340"/>
      <c r="JSB65" s="340"/>
      <c r="JSC65" s="340">
        <f>[8]Orçamento!JSC57</f>
        <v>0</v>
      </c>
      <c r="JSD65" s="340"/>
      <c r="JSE65" s="340"/>
      <c r="JSF65" s="340"/>
      <c r="JSG65" s="340"/>
      <c r="JSH65" s="340"/>
      <c r="JSI65" s="340"/>
      <c r="JSJ65" s="340"/>
      <c r="JSK65" s="340">
        <f>[8]Orçamento!JSK57</f>
        <v>0</v>
      </c>
      <c r="JSL65" s="340"/>
      <c r="JSM65" s="340"/>
      <c r="JSN65" s="340"/>
      <c r="JSO65" s="340"/>
      <c r="JSP65" s="340"/>
      <c r="JSQ65" s="340"/>
      <c r="JSR65" s="340"/>
      <c r="JSS65" s="340">
        <f>[8]Orçamento!JSS57</f>
        <v>0</v>
      </c>
      <c r="JST65" s="340"/>
      <c r="JSU65" s="340"/>
      <c r="JSV65" s="340"/>
      <c r="JSW65" s="340"/>
      <c r="JSX65" s="340"/>
      <c r="JSY65" s="340"/>
      <c r="JSZ65" s="340"/>
      <c r="JTA65" s="340">
        <f>[8]Orçamento!JTA57</f>
        <v>0</v>
      </c>
      <c r="JTB65" s="340"/>
      <c r="JTC65" s="340"/>
      <c r="JTD65" s="340"/>
      <c r="JTE65" s="340"/>
      <c r="JTF65" s="340"/>
      <c r="JTG65" s="340"/>
      <c r="JTH65" s="340"/>
      <c r="JTI65" s="340">
        <f>[8]Orçamento!JTI57</f>
        <v>0</v>
      </c>
      <c r="JTJ65" s="340"/>
      <c r="JTK65" s="340"/>
      <c r="JTL65" s="340"/>
      <c r="JTM65" s="340"/>
      <c r="JTN65" s="340"/>
      <c r="JTO65" s="340"/>
      <c r="JTP65" s="340"/>
      <c r="JTQ65" s="340">
        <f>[8]Orçamento!JTQ57</f>
        <v>0</v>
      </c>
      <c r="JTR65" s="340"/>
      <c r="JTS65" s="340"/>
      <c r="JTT65" s="340"/>
      <c r="JTU65" s="340"/>
      <c r="JTV65" s="340"/>
      <c r="JTW65" s="340"/>
      <c r="JTX65" s="340"/>
      <c r="JTY65" s="340">
        <f>[8]Orçamento!JTY57</f>
        <v>0</v>
      </c>
      <c r="JTZ65" s="340"/>
      <c r="JUA65" s="340"/>
      <c r="JUB65" s="340"/>
      <c r="JUC65" s="340"/>
      <c r="JUD65" s="340"/>
      <c r="JUE65" s="340"/>
      <c r="JUF65" s="340"/>
      <c r="JUG65" s="340">
        <f>[8]Orçamento!JUG57</f>
        <v>0</v>
      </c>
      <c r="JUH65" s="340"/>
      <c r="JUI65" s="340"/>
      <c r="JUJ65" s="340"/>
      <c r="JUK65" s="340"/>
      <c r="JUL65" s="340"/>
      <c r="JUM65" s="340"/>
      <c r="JUN65" s="340"/>
      <c r="JUO65" s="340">
        <f>[8]Orçamento!JUO57</f>
        <v>0</v>
      </c>
      <c r="JUP65" s="340"/>
      <c r="JUQ65" s="340"/>
      <c r="JUR65" s="340"/>
      <c r="JUS65" s="340"/>
      <c r="JUT65" s="340"/>
      <c r="JUU65" s="340"/>
      <c r="JUV65" s="340"/>
      <c r="JUW65" s="340">
        <f>[8]Orçamento!JUW57</f>
        <v>0</v>
      </c>
      <c r="JUX65" s="340"/>
      <c r="JUY65" s="340"/>
      <c r="JUZ65" s="340"/>
      <c r="JVA65" s="340"/>
      <c r="JVB65" s="340"/>
      <c r="JVC65" s="340"/>
      <c r="JVD65" s="340"/>
      <c r="JVE65" s="340">
        <f>[8]Orçamento!JVE57</f>
        <v>0</v>
      </c>
      <c r="JVF65" s="340"/>
      <c r="JVG65" s="340"/>
      <c r="JVH65" s="340"/>
      <c r="JVI65" s="340"/>
      <c r="JVJ65" s="340"/>
      <c r="JVK65" s="340"/>
      <c r="JVL65" s="340"/>
      <c r="JVM65" s="340">
        <f>[8]Orçamento!JVM57</f>
        <v>0</v>
      </c>
      <c r="JVN65" s="340"/>
      <c r="JVO65" s="340"/>
      <c r="JVP65" s="340"/>
      <c r="JVQ65" s="340"/>
      <c r="JVR65" s="340"/>
      <c r="JVS65" s="340"/>
      <c r="JVT65" s="340"/>
      <c r="JVU65" s="340">
        <f>[8]Orçamento!JVU57</f>
        <v>0</v>
      </c>
      <c r="JVV65" s="340"/>
      <c r="JVW65" s="340"/>
      <c r="JVX65" s="340"/>
      <c r="JVY65" s="340"/>
      <c r="JVZ65" s="340"/>
      <c r="JWA65" s="340"/>
      <c r="JWB65" s="340"/>
      <c r="JWC65" s="340">
        <f>[8]Orçamento!JWC57</f>
        <v>0</v>
      </c>
      <c r="JWD65" s="340"/>
      <c r="JWE65" s="340"/>
      <c r="JWF65" s="340"/>
      <c r="JWG65" s="340"/>
      <c r="JWH65" s="340"/>
      <c r="JWI65" s="340"/>
      <c r="JWJ65" s="340"/>
      <c r="JWK65" s="340">
        <f>[8]Orçamento!JWK57</f>
        <v>0</v>
      </c>
      <c r="JWL65" s="340"/>
      <c r="JWM65" s="340"/>
      <c r="JWN65" s="340"/>
      <c r="JWO65" s="340"/>
      <c r="JWP65" s="340"/>
      <c r="JWQ65" s="340"/>
      <c r="JWR65" s="340"/>
      <c r="JWS65" s="340">
        <f>[8]Orçamento!JWS57</f>
        <v>0</v>
      </c>
      <c r="JWT65" s="340"/>
      <c r="JWU65" s="340"/>
      <c r="JWV65" s="340"/>
      <c r="JWW65" s="340"/>
      <c r="JWX65" s="340"/>
      <c r="JWY65" s="340"/>
      <c r="JWZ65" s="340"/>
      <c r="JXA65" s="340">
        <f>[8]Orçamento!JXA57</f>
        <v>0</v>
      </c>
      <c r="JXB65" s="340"/>
      <c r="JXC65" s="340"/>
      <c r="JXD65" s="340"/>
      <c r="JXE65" s="340"/>
      <c r="JXF65" s="340"/>
      <c r="JXG65" s="340"/>
      <c r="JXH65" s="340"/>
      <c r="JXI65" s="340">
        <f>[8]Orçamento!JXI57</f>
        <v>0</v>
      </c>
      <c r="JXJ65" s="340"/>
      <c r="JXK65" s="340"/>
      <c r="JXL65" s="340"/>
      <c r="JXM65" s="340"/>
      <c r="JXN65" s="340"/>
      <c r="JXO65" s="340"/>
      <c r="JXP65" s="340"/>
      <c r="JXQ65" s="340">
        <f>[8]Orçamento!JXQ57</f>
        <v>0</v>
      </c>
      <c r="JXR65" s="340"/>
      <c r="JXS65" s="340"/>
      <c r="JXT65" s="340"/>
      <c r="JXU65" s="340"/>
      <c r="JXV65" s="340"/>
      <c r="JXW65" s="340"/>
      <c r="JXX65" s="340"/>
      <c r="JXY65" s="340">
        <f>[8]Orçamento!JXY57</f>
        <v>0</v>
      </c>
      <c r="JXZ65" s="340"/>
      <c r="JYA65" s="340"/>
      <c r="JYB65" s="340"/>
      <c r="JYC65" s="340"/>
      <c r="JYD65" s="340"/>
      <c r="JYE65" s="340"/>
      <c r="JYF65" s="340"/>
      <c r="JYG65" s="340">
        <f>[8]Orçamento!JYG57</f>
        <v>0</v>
      </c>
      <c r="JYH65" s="340"/>
      <c r="JYI65" s="340"/>
      <c r="JYJ65" s="340"/>
      <c r="JYK65" s="340"/>
      <c r="JYL65" s="340"/>
      <c r="JYM65" s="340"/>
      <c r="JYN65" s="340"/>
      <c r="JYO65" s="340">
        <f>[8]Orçamento!JYO57</f>
        <v>0</v>
      </c>
      <c r="JYP65" s="340"/>
      <c r="JYQ65" s="340"/>
      <c r="JYR65" s="340"/>
      <c r="JYS65" s="340"/>
      <c r="JYT65" s="340"/>
      <c r="JYU65" s="340"/>
      <c r="JYV65" s="340"/>
      <c r="JYW65" s="340">
        <f>[8]Orçamento!JYW57</f>
        <v>0</v>
      </c>
      <c r="JYX65" s="340"/>
      <c r="JYY65" s="340"/>
      <c r="JYZ65" s="340"/>
      <c r="JZA65" s="340"/>
      <c r="JZB65" s="340"/>
      <c r="JZC65" s="340"/>
      <c r="JZD65" s="340"/>
      <c r="JZE65" s="340">
        <f>[8]Orçamento!JZE57</f>
        <v>0</v>
      </c>
      <c r="JZF65" s="340"/>
      <c r="JZG65" s="340"/>
      <c r="JZH65" s="340"/>
      <c r="JZI65" s="340"/>
      <c r="JZJ65" s="340"/>
      <c r="JZK65" s="340"/>
      <c r="JZL65" s="340"/>
      <c r="JZM65" s="340">
        <f>[8]Orçamento!JZM57</f>
        <v>0</v>
      </c>
      <c r="JZN65" s="340"/>
      <c r="JZO65" s="340"/>
      <c r="JZP65" s="340"/>
      <c r="JZQ65" s="340"/>
      <c r="JZR65" s="340"/>
      <c r="JZS65" s="340"/>
      <c r="JZT65" s="340"/>
      <c r="JZU65" s="340">
        <f>[8]Orçamento!JZU57</f>
        <v>0</v>
      </c>
      <c r="JZV65" s="340"/>
      <c r="JZW65" s="340"/>
      <c r="JZX65" s="340"/>
      <c r="JZY65" s="340"/>
      <c r="JZZ65" s="340"/>
      <c r="KAA65" s="340"/>
      <c r="KAB65" s="340"/>
      <c r="KAC65" s="340">
        <f>[8]Orçamento!KAC57</f>
        <v>0</v>
      </c>
      <c r="KAD65" s="340"/>
      <c r="KAE65" s="340"/>
      <c r="KAF65" s="340"/>
      <c r="KAG65" s="340"/>
      <c r="KAH65" s="340"/>
      <c r="KAI65" s="340"/>
      <c r="KAJ65" s="340"/>
      <c r="KAK65" s="340">
        <f>[8]Orçamento!KAK57</f>
        <v>0</v>
      </c>
      <c r="KAL65" s="340"/>
      <c r="KAM65" s="340"/>
      <c r="KAN65" s="340"/>
      <c r="KAO65" s="340"/>
      <c r="KAP65" s="340"/>
      <c r="KAQ65" s="340"/>
      <c r="KAR65" s="340"/>
      <c r="KAS65" s="340">
        <f>[8]Orçamento!KAS57</f>
        <v>0</v>
      </c>
      <c r="KAT65" s="340"/>
      <c r="KAU65" s="340"/>
      <c r="KAV65" s="340"/>
      <c r="KAW65" s="340"/>
      <c r="KAX65" s="340"/>
      <c r="KAY65" s="340"/>
      <c r="KAZ65" s="340"/>
      <c r="KBA65" s="340">
        <f>[8]Orçamento!KBA57</f>
        <v>0</v>
      </c>
      <c r="KBB65" s="340"/>
      <c r="KBC65" s="340"/>
      <c r="KBD65" s="340"/>
      <c r="KBE65" s="340"/>
      <c r="KBF65" s="340"/>
      <c r="KBG65" s="340"/>
      <c r="KBH65" s="340"/>
      <c r="KBI65" s="340">
        <f>[8]Orçamento!KBI57</f>
        <v>0</v>
      </c>
      <c r="KBJ65" s="340"/>
      <c r="KBK65" s="340"/>
      <c r="KBL65" s="340"/>
      <c r="KBM65" s="340"/>
      <c r="KBN65" s="340"/>
      <c r="KBO65" s="340"/>
      <c r="KBP65" s="340"/>
      <c r="KBQ65" s="340">
        <f>[8]Orçamento!KBQ57</f>
        <v>0</v>
      </c>
      <c r="KBR65" s="340"/>
      <c r="KBS65" s="340"/>
      <c r="KBT65" s="340"/>
      <c r="KBU65" s="340"/>
      <c r="KBV65" s="340"/>
      <c r="KBW65" s="340"/>
      <c r="KBX65" s="340"/>
      <c r="KBY65" s="340">
        <f>[8]Orçamento!KBY57</f>
        <v>0</v>
      </c>
      <c r="KBZ65" s="340"/>
      <c r="KCA65" s="340"/>
      <c r="KCB65" s="340"/>
      <c r="KCC65" s="340"/>
      <c r="KCD65" s="340"/>
      <c r="KCE65" s="340"/>
      <c r="KCF65" s="340"/>
      <c r="KCG65" s="340">
        <f>[8]Orçamento!KCG57</f>
        <v>0</v>
      </c>
      <c r="KCH65" s="340"/>
      <c r="KCI65" s="340"/>
      <c r="KCJ65" s="340"/>
      <c r="KCK65" s="340"/>
      <c r="KCL65" s="340"/>
      <c r="KCM65" s="340"/>
      <c r="KCN65" s="340"/>
      <c r="KCO65" s="340">
        <f>[8]Orçamento!KCO57</f>
        <v>0</v>
      </c>
      <c r="KCP65" s="340"/>
      <c r="KCQ65" s="340"/>
      <c r="KCR65" s="340"/>
      <c r="KCS65" s="340"/>
      <c r="KCT65" s="340"/>
      <c r="KCU65" s="340"/>
      <c r="KCV65" s="340"/>
      <c r="KCW65" s="340">
        <f>[8]Orçamento!KCW57</f>
        <v>0</v>
      </c>
      <c r="KCX65" s="340"/>
      <c r="KCY65" s="340"/>
      <c r="KCZ65" s="340"/>
      <c r="KDA65" s="340"/>
      <c r="KDB65" s="340"/>
      <c r="KDC65" s="340"/>
      <c r="KDD65" s="340"/>
      <c r="KDE65" s="340">
        <f>[8]Orçamento!KDE57</f>
        <v>0</v>
      </c>
      <c r="KDF65" s="340"/>
      <c r="KDG65" s="340"/>
      <c r="KDH65" s="340"/>
      <c r="KDI65" s="340"/>
      <c r="KDJ65" s="340"/>
      <c r="KDK65" s="340"/>
      <c r="KDL65" s="340"/>
      <c r="KDM65" s="340">
        <f>[8]Orçamento!KDM57</f>
        <v>0</v>
      </c>
      <c r="KDN65" s="340"/>
      <c r="KDO65" s="340"/>
      <c r="KDP65" s="340"/>
      <c r="KDQ65" s="340"/>
      <c r="KDR65" s="340"/>
      <c r="KDS65" s="340"/>
      <c r="KDT65" s="340"/>
      <c r="KDU65" s="340">
        <f>[8]Orçamento!KDU57</f>
        <v>0</v>
      </c>
      <c r="KDV65" s="340"/>
      <c r="KDW65" s="340"/>
      <c r="KDX65" s="340"/>
      <c r="KDY65" s="340"/>
      <c r="KDZ65" s="340"/>
      <c r="KEA65" s="340"/>
      <c r="KEB65" s="340"/>
      <c r="KEC65" s="340">
        <f>[8]Orçamento!KEC57</f>
        <v>0</v>
      </c>
      <c r="KED65" s="340"/>
      <c r="KEE65" s="340"/>
      <c r="KEF65" s="340"/>
      <c r="KEG65" s="340"/>
      <c r="KEH65" s="340"/>
      <c r="KEI65" s="340"/>
      <c r="KEJ65" s="340"/>
      <c r="KEK65" s="340">
        <f>[8]Orçamento!KEK57</f>
        <v>0</v>
      </c>
      <c r="KEL65" s="340"/>
      <c r="KEM65" s="340"/>
      <c r="KEN65" s="340"/>
      <c r="KEO65" s="340"/>
      <c r="KEP65" s="340"/>
      <c r="KEQ65" s="340"/>
      <c r="KER65" s="340"/>
      <c r="KES65" s="340">
        <f>[8]Orçamento!KES57</f>
        <v>0</v>
      </c>
      <c r="KET65" s="340"/>
      <c r="KEU65" s="340"/>
      <c r="KEV65" s="340"/>
      <c r="KEW65" s="340"/>
      <c r="KEX65" s="340"/>
      <c r="KEY65" s="340"/>
      <c r="KEZ65" s="340"/>
      <c r="KFA65" s="340">
        <f>[8]Orçamento!KFA57</f>
        <v>0</v>
      </c>
      <c r="KFB65" s="340"/>
      <c r="KFC65" s="340"/>
      <c r="KFD65" s="340"/>
      <c r="KFE65" s="340"/>
      <c r="KFF65" s="340"/>
      <c r="KFG65" s="340"/>
      <c r="KFH65" s="340"/>
      <c r="KFI65" s="340">
        <f>[8]Orçamento!KFI57</f>
        <v>0</v>
      </c>
      <c r="KFJ65" s="340"/>
      <c r="KFK65" s="340"/>
      <c r="KFL65" s="340"/>
      <c r="KFM65" s="340"/>
      <c r="KFN65" s="340"/>
      <c r="KFO65" s="340"/>
      <c r="KFP65" s="340"/>
      <c r="KFQ65" s="340">
        <f>[8]Orçamento!KFQ57</f>
        <v>0</v>
      </c>
      <c r="KFR65" s="340"/>
      <c r="KFS65" s="340"/>
      <c r="KFT65" s="340"/>
      <c r="KFU65" s="340"/>
      <c r="KFV65" s="340"/>
      <c r="KFW65" s="340"/>
      <c r="KFX65" s="340"/>
      <c r="KFY65" s="340">
        <f>[8]Orçamento!KFY57</f>
        <v>0</v>
      </c>
      <c r="KFZ65" s="340"/>
      <c r="KGA65" s="340"/>
      <c r="KGB65" s="340"/>
      <c r="KGC65" s="340"/>
      <c r="KGD65" s="340"/>
      <c r="KGE65" s="340"/>
      <c r="KGF65" s="340"/>
      <c r="KGG65" s="340">
        <f>[8]Orçamento!KGG57</f>
        <v>0</v>
      </c>
      <c r="KGH65" s="340"/>
      <c r="KGI65" s="340"/>
      <c r="KGJ65" s="340"/>
      <c r="KGK65" s="340"/>
      <c r="KGL65" s="340"/>
      <c r="KGM65" s="340"/>
      <c r="KGN65" s="340"/>
      <c r="KGO65" s="340">
        <f>[8]Orçamento!KGO57</f>
        <v>0</v>
      </c>
      <c r="KGP65" s="340"/>
      <c r="KGQ65" s="340"/>
      <c r="KGR65" s="340"/>
      <c r="KGS65" s="340"/>
      <c r="KGT65" s="340"/>
      <c r="KGU65" s="340"/>
      <c r="KGV65" s="340"/>
      <c r="KGW65" s="340">
        <f>[8]Orçamento!KGW57</f>
        <v>0</v>
      </c>
      <c r="KGX65" s="340"/>
      <c r="KGY65" s="340"/>
      <c r="KGZ65" s="340"/>
      <c r="KHA65" s="340"/>
      <c r="KHB65" s="340"/>
      <c r="KHC65" s="340"/>
      <c r="KHD65" s="340"/>
      <c r="KHE65" s="340">
        <f>[8]Orçamento!KHE57</f>
        <v>0</v>
      </c>
      <c r="KHF65" s="340"/>
      <c r="KHG65" s="340"/>
      <c r="KHH65" s="340"/>
      <c r="KHI65" s="340"/>
      <c r="KHJ65" s="340"/>
      <c r="KHK65" s="340"/>
      <c r="KHL65" s="340"/>
      <c r="KHM65" s="340">
        <f>[8]Orçamento!KHM57</f>
        <v>0</v>
      </c>
      <c r="KHN65" s="340"/>
      <c r="KHO65" s="340"/>
      <c r="KHP65" s="340"/>
      <c r="KHQ65" s="340"/>
      <c r="KHR65" s="340"/>
      <c r="KHS65" s="340"/>
      <c r="KHT65" s="340"/>
      <c r="KHU65" s="340">
        <f>[8]Orçamento!KHU57</f>
        <v>0</v>
      </c>
      <c r="KHV65" s="340"/>
      <c r="KHW65" s="340"/>
      <c r="KHX65" s="340"/>
      <c r="KHY65" s="340"/>
      <c r="KHZ65" s="340"/>
      <c r="KIA65" s="340"/>
      <c r="KIB65" s="340"/>
      <c r="KIC65" s="340">
        <f>[8]Orçamento!KIC57</f>
        <v>0</v>
      </c>
      <c r="KID65" s="340"/>
      <c r="KIE65" s="340"/>
      <c r="KIF65" s="340"/>
      <c r="KIG65" s="340"/>
      <c r="KIH65" s="340"/>
      <c r="KII65" s="340"/>
      <c r="KIJ65" s="340"/>
      <c r="KIK65" s="340">
        <f>[8]Orçamento!KIK57</f>
        <v>0</v>
      </c>
      <c r="KIL65" s="340"/>
      <c r="KIM65" s="340"/>
      <c r="KIN65" s="340"/>
      <c r="KIO65" s="340"/>
      <c r="KIP65" s="340"/>
      <c r="KIQ65" s="340"/>
      <c r="KIR65" s="340"/>
      <c r="KIS65" s="340">
        <f>[8]Orçamento!KIS57</f>
        <v>0</v>
      </c>
      <c r="KIT65" s="340"/>
      <c r="KIU65" s="340"/>
      <c r="KIV65" s="340"/>
      <c r="KIW65" s="340"/>
      <c r="KIX65" s="340"/>
      <c r="KIY65" s="340"/>
      <c r="KIZ65" s="340"/>
      <c r="KJA65" s="340">
        <f>[8]Orçamento!KJA57</f>
        <v>0</v>
      </c>
      <c r="KJB65" s="340"/>
      <c r="KJC65" s="340"/>
      <c r="KJD65" s="340"/>
      <c r="KJE65" s="340"/>
      <c r="KJF65" s="340"/>
      <c r="KJG65" s="340"/>
      <c r="KJH65" s="340"/>
      <c r="KJI65" s="340">
        <f>[8]Orçamento!KJI57</f>
        <v>0</v>
      </c>
      <c r="KJJ65" s="340"/>
      <c r="KJK65" s="340"/>
      <c r="KJL65" s="340"/>
      <c r="KJM65" s="340"/>
      <c r="KJN65" s="340"/>
      <c r="KJO65" s="340"/>
      <c r="KJP65" s="340"/>
      <c r="KJQ65" s="340">
        <f>[8]Orçamento!KJQ57</f>
        <v>0</v>
      </c>
      <c r="KJR65" s="340"/>
      <c r="KJS65" s="340"/>
      <c r="KJT65" s="340"/>
      <c r="KJU65" s="340"/>
      <c r="KJV65" s="340"/>
      <c r="KJW65" s="340"/>
      <c r="KJX65" s="340"/>
      <c r="KJY65" s="340">
        <f>[8]Orçamento!KJY57</f>
        <v>0</v>
      </c>
      <c r="KJZ65" s="340"/>
      <c r="KKA65" s="340"/>
      <c r="KKB65" s="340"/>
      <c r="KKC65" s="340"/>
      <c r="KKD65" s="340"/>
      <c r="KKE65" s="340"/>
      <c r="KKF65" s="340"/>
      <c r="KKG65" s="340">
        <f>[8]Orçamento!KKG57</f>
        <v>0</v>
      </c>
      <c r="KKH65" s="340"/>
      <c r="KKI65" s="340"/>
      <c r="KKJ65" s="340"/>
      <c r="KKK65" s="340"/>
      <c r="KKL65" s="340"/>
      <c r="KKM65" s="340"/>
      <c r="KKN65" s="340"/>
      <c r="KKO65" s="340">
        <f>[8]Orçamento!KKO57</f>
        <v>0</v>
      </c>
      <c r="KKP65" s="340"/>
      <c r="KKQ65" s="340"/>
      <c r="KKR65" s="340"/>
      <c r="KKS65" s="340"/>
      <c r="KKT65" s="340"/>
      <c r="KKU65" s="340"/>
      <c r="KKV65" s="340"/>
      <c r="KKW65" s="340">
        <f>[8]Orçamento!KKW57</f>
        <v>0</v>
      </c>
      <c r="KKX65" s="340"/>
      <c r="KKY65" s="340"/>
      <c r="KKZ65" s="340"/>
      <c r="KLA65" s="340"/>
      <c r="KLB65" s="340"/>
      <c r="KLC65" s="340"/>
      <c r="KLD65" s="340"/>
      <c r="KLE65" s="340">
        <f>[8]Orçamento!KLE57</f>
        <v>0</v>
      </c>
      <c r="KLF65" s="340"/>
      <c r="KLG65" s="340"/>
      <c r="KLH65" s="340"/>
      <c r="KLI65" s="340"/>
      <c r="KLJ65" s="340"/>
      <c r="KLK65" s="340"/>
      <c r="KLL65" s="340"/>
      <c r="KLM65" s="340">
        <f>[8]Orçamento!KLM57</f>
        <v>0</v>
      </c>
      <c r="KLN65" s="340"/>
      <c r="KLO65" s="340"/>
      <c r="KLP65" s="340"/>
      <c r="KLQ65" s="340"/>
      <c r="KLR65" s="340"/>
      <c r="KLS65" s="340"/>
      <c r="KLT65" s="340"/>
      <c r="KLU65" s="340">
        <f>[8]Orçamento!KLU57</f>
        <v>0</v>
      </c>
      <c r="KLV65" s="340"/>
      <c r="KLW65" s="340"/>
      <c r="KLX65" s="340"/>
      <c r="KLY65" s="340"/>
      <c r="KLZ65" s="340"/>
      <c r="KMA65" s="340"/>
      <c r="KMB65" s="340"/>
      <c r="KMC65" s="340">
        <f>[8]Orçamento!KMC57</f>
        <v>0</v>
      </c>
      <c r="KMD65" s="340"/>
      <c r="KME65" s="340"/>
      <c r="KMF65" s="340"/>
      <c r="KMG65" s="340"/>
      <c r="KMH65" s="340"/>
      <c r="KMI65" s="340"/>
      <c r="KMJ65" s="340"/>
      <c r="KMK65" s="340">
        <f>[8]Orçamento!KMK57</f>
        <v>0</v>
      </c>
      <c r="KML65" s="340"/>
      <c r="KMM65" s="340"/>
      <c r="KMN65" s="340"/>
      <c r="KMO65" s="340"/>
      <c r="KMP65" s="340"/>
      <c r="KMQ65" s="340"/>
      <c r="KMR65" s="340"/>
      <c r="KMS65" s="340">
        <f>[8]Orçamento!KMS57</f>
        <v>0</v>
      </c>
      <c r="KMT65" s="340"/>
      <c r="KMU65" s="340"/>
      <c r="KMV65" s="340"/>
      <c r="KMW65" s="340"/>
      <c r="KMX65" s="340"/>
      <c r="KMY65" s="340"/>
      <c r="KMZ65" s="340"/>
      <c r="KNA65" s="340">
        <f>[8]Orçamento!KNA57</f>
        <v>0</v>
      </c>
      <c r="KNB65" s="340"/>
      <c r="KNC65" s="340"/>
      <c r="KND65" s="340"/>
      <c r="KNE65" s="340"/>
      <c r="KNF65" s="340"/>
      <c r="KNG65" s="340"/>
      <c r="KNH65" s="340"/>
      <c r="KNI65" s="340">
        <f>[8]Orçamento!KNI57</f>
        <v>0</v>
      </c>
      <c r="KNJ65" s="340"/>
      <c r="KNK65" s="340"/>
      <c r="KNL65" s="340"/>
      <c r="KNM65" s="340"/>
      <c r="KNN65" s="340"/>
      <c r="KNO65" s="340"/>
      <c r="KNP65" s="340"/>
      <c r="KNQ65" s="340">
        <f>[8]Orçamento!KNQ57</f>
        <v>0</v>
      </c>
      <c r="KNR65" s="340"/>
      <c r="KNS65" s="340"/>
      <c r="KNT65" s="340"/>
      <c r="KNU65" s="340"/>
      <c r="KNV65" s="340"/>
      <c r="KNW65" s="340"/>
      <c r="KNX65" s="340"/>
      <c r="KNY65" s="340">
        <f>[8]Orçamento!KNY57</f>
        <v>0</v>
      </c>
      <c r="KNZ65" s="340"/>
      <c r="KOA65" s="340"/>
      <c r="KOB65" s="340"/>
      <c r="KOC65" s="340"/>
      <c r="KOD65" s="340"/>
      <c r="KOE65" s="340"/>
      <c r="KOF65" s="340"/>
      <c r="KOG65" s="340">
        <f>[8]Orçamento!KOG57</f>
        <v>0</v>
      </c>
      <c r="KOH65" s="340"/>
      <c r="KOI65" s="340"/>
      <c r="KOJ65" s="340"/>
      <c r="KOK65" s="340"/>
      <c r="KOL65" s="340"/>
      <c r="KOM65" s="340"/>
      <c r="KON65" s="340"/>
      <c r="KOO65" s="340">
        <f>[8]Orçamento!KOO57</f>
        <v>0</v>
      </c>
      <c r="KOP65" s="340"/>
      <c r="KOQ65" s="340"/>
      <c r="KOR65" s="340"/>
      <c r="KOS65" s="340"/>
      <c r="KOT65" s="340"/>
      <c r="KOU65" s="340"/>
      <c r="KOV65" s="340"/>
      <c r="KOW65" s="340">
        <f>[8]Orçamento!KOW57</f>
        <v>0</v>
      </c>
      <c r="KOX65" s="340"/>
      <c r="KOY65" s="340"/>
      <c r="KOZ65" s="340"/>
      <c r="KPA65" s="340"/>
      <c r="KPB65" s="340"/>
      <c r="KPC65" s="340"/>
      <c r="KPD65" s="340"/>
      <c r="KPE65" s="340">
        <f>[8]Orçamento!KPE57</f>
        <v>0</v>
      </c>
      <c r="KPF65" s="340"/>
      <c r="KPG65" s="340"/>
      <c r="KPH65" s="340"/>
      <c r="KPI65" s="340"/>
      <c r="KPJ65" s="340"/>
      <c r="KPK65" s="340"/>
      <c r="KPL65" s="340"/>
      <c r="KPM65" s="340">
        <f>[8]Orçamento!KPM57</f>
        <v>0</v>
      </c>
      <c r="KPN65" s="340"/>
      <c r="KPO65" s="340"/>
      <c r="KPP65" s="340"/>
      <c r="KPQ65" s="340"/>
      <c r="KPR65" s="340"/>
      <c r="KPS65" s="340"/>
      <c r="KPT65" s="340"/>
      <c r="KPU65" s="340">
        <f>[8]Orçamento!KPU57</f>
        <v>0</v>
      </c>
      <c r="KPV65" s="340"/>
      <c r="KPW65" s="340"/>
      <c r="KPX65" s="340"/>
      <c r="KPY65" s="340"/>
      <c r="KPZ65" s="340"/>
      <c r="KQA65" s="340"/>
      <c r="KQB65" s="340"/>
      <c r="KQC65" s="340">
        <f>[8]Orçamento!KQC57</f>
        <v>0</v>
      </c>
      <c r="KQD65" s="340"/>
      <c r="KQE65" s="340"/>
      <c r="KQF65" s="340"/>
      <c r="KQG65" s="340"/>
      <c r="KQH65" s="340"/>
      <c r="KQI65" s="340"/>
      <c r="KQJ65" s="340"/>
      <c r="KQK65" s="340">
        <f>[8]Orçamento!KQK57</f>
        <v>0</v>
      </c>
      <c r="KQL65" s="340"/>
      <c r="KQM65" s="340"/>
      <c r="KQN65" s="340"/>
      <c r="KQO65" s="340"/>
      <c r="KQP65" s="340"/>
      <c r="KQQ65" s="340"/>
      <c r="KQR65" s="340"/>
      <c r="KQS65" s="340">
        <f>[8]Orçamento!KQS57</f>
        <v>0</v>
      </c>
      <c r="KQT65" s="340"/>
      <c r="KQU65" s="340"/>
      <c r="KQV65" s="340"/>
      <c r="KQW65" s="340"/>
      <c r="KQX65" s="340"/>
      <c r="KQY65" s="340"/>
      <c r="KQZ65" s="340"/>
      <c r="KRA65" s="340">
        <f>[8]Orçamento!KRA57</f>
        <v>0</v>
      </c>
      <c r="KRB65" s="340"/>
      <c r="KRC65" s="340"/>
      <c r="KRD65" s="340"/>
      <c r="KRE65" s="340"/>
      <c r="KRF65" s="340"/>
      <c r="KRG65" s="340"/>
      <c r="KRH65" s="340"/>
      <c r="KRI65" s="340">
        <f>[8]Orçamento!KRI57</f>
        <v>0</v>
      </c>
      <c r="KRJ65" s="340"/>
      <c r="KRK65" s="340"/>
      <c r="KRL65" s="340"/>
      <c r="KRM65" s="340"/>
      <c r="KRN65" s="340"/>
      <c r="KRO65" s="340"/>
      <c r="KRP65" s="340"/>
      <c r="KRQ65" s="340">
        <f>[8]Orçamento!KRQ57</f>
        <v>0</v>
      </c>
      <c r="KRR65" s="340"/>
      <c r="KRS65" s="340"/>
      <c r="KRT65" s="340"/>
      <c r="KRU65" s="340"/>
      <c r="KRV65" s="340"/>
      <c r="KRW65" s="340"/>
      <c r="KRX65" s="340"/>
      <c r="KRY65" s="340">
        <f>[8]Orçamento!KRY57</f>
        <v>0</v>
      </c>
      <c r="KRZ65" s="340"/>
      <c r="KSA65" s="340"/>
      <c r="KSB65" s="340"/>
      <c r="KSC65" s="340"/>
      <c r="KSD65" s="340"/>
      <c r="KSE65" s="340"/>
      <c r="KSF65" s="340"/>
      <c r="KSG65" s="340">
        <f>[8]Orçamento!KSG57</f>
        <v>0</v>
      </c>
      <c r="KSH65" s="340"/>
      <c r="KSI65" s="340"/>
      <c r="KSJ65" s="340"/>
      <c r="KSK65" s="340"/>
      <c r="KSL65" s="340"/>
      <c r="KSM65" s="340"/>
      <c r="KSN65" s="340"/>
      <c r="KSO65" s="340">
        <f>[8]Orçamento!KSO57</f>
        <v>0</v>
      </c>
      <c r="KSP65" s="340"/>
      <c r="KSQ65" s="340"/>
      <c r="KSR65" s="340"/>
      <c r="KSS65" s="340"/>
      <c r="KST65" s="340"/>
      <c r="KSU65" s="340"/>
      <c r="KSV65" s="340"/>
      <c r="KSW65" s="340">
        <f>[8]Orçamento!KSW57</f>
        <v>0</v>
      </c>
      <c r="KSX65" s="340"/>
      <c r="KSY65" s="340"/>
      <c r="KSZ65" s="340"/>
      <c r="KTA65" s="340"/>
      <c r="KTB65" s="340"/>
      <c r="KTC65" s="340"/>
      <c r="KTD65" s="340"/>
      <c r="KTE65" s="340">
        <f>[8]Orçamento!KTE57</f>
        <v>0</v>
      </c>
      <c r="KTF65" s="340"/>
      <c r="KTG65" s="340"/>
      <c r="KTH65" s="340"/>
      <c r="KTI65" s="340"/>
      <c r="KTJ65" s="340"/>
      <c r="KTK65" s="340"/>
      <c r="KTL65" s="340"/>
      <c r="KTM65" s="340">
        <f>[8]Orçamento!KTM57</f>
        <v>0</v>
      </c>
      <c r="KTN65" s="340"/>
      <c r="KTO65" s="340"/>
      <c r="KTP65" s="340"/>
      <c r="KTQ65" s="340"/>
      <c r="KTR65" s="340"/>
      <c r="KTS65" s="340"/>
      <c r="KTT65" s="340"/>
      <c r="KTU65" s="340">
        <f>[8]Orçamento!KTU57</f>
        <v>0</v>
      </c>
      <c r="KTV65" s="340"/>
      <c r="KTW65" s="340"/>
      <c r="KTX65" s="340"/>
      <c r="KTY65" s="340"/>
      <c r="KTZ65" s="340"/>
      <c r="KUA65" s="340"/>
      <c r="KUB65" s="340"/>
      <c r="KUC65" s="340">
        <f>[8]Orçamento!KUC57</f>
        <v>0</v>
      </c>
      <c r="KUD65" s="340"/>
      <c r="KUE65" s="340"/>
      <c r="KUF65" s="340"/>
      <c r="KUG65" s="340"/>
      <c r="KUH65" s="340"/>
      <c r="KUI65" s="340"/>
      <c r="KUJ65" s="340"/>
      <c r="KUK65" s="340">
        <f>[8]Orçamento!KUK57</f>
        <v>0</v>
      </c>
      <c r="KUL65" s="340"/>
      <c r="KUM65" s="340"/>
      <c r="KUN65" s="340"/>
      <c r="KUO65" s="340"/>
      <c r="KUP65" s="340"/>
      <c r="KUQ65" s="340"/>
      <c r="KUR65" s="340"/>
      <c r="KUS65" s="340">
        <f>[8]Orçamento!KUS57</f>
        <v>0</v>
      </c>
      <c r="KUT65" s="340"/>
      <c r="KUU65" s="340"/>
      <c r="KUV65" s="340"/>
      <c r="KUW65" s="340"/>
      <c r="KUX65" s="340"/>
      <c r="KUY65" s="340"/>
      <c r="KUZ65" s="340"/>
      <c r="KVA65" s="340">
        <f>[8]Orçamento!KVA57</f>
        <v>0</v>
      </c>
      <c r="KVB65" s="340"/>
      <c r="KVC65" s="340"/>
      <c r="KVD65" s="340"/>
      <c r="KVE65" s="340"/>
      <c r="KVF65" s="340"/>
      <c r="KVG65" s="340"/>
      <c r="KVH65" s="340"/>
      <c r="KVI65" s="340">
        <f>[8]Orçamento!KVI57</f>
        <v>0</v>
      </c>
      <c r="KVJ65" s="340"/>
      <c r="KVK65" s="340"/>
      <c r="KVL65" s="340"/>
      <c r="KVM65" s="340"/>
      <c r="KVN65" s="340"/>
      <c r="KVO65" s="340"/>
      <c r="KVP65" s="340"/>
      <c r="KVQ65" s="340">
        <f>[8]Orçamento!KVQ57</f>
        <v>0</v>
      </c>
      <c r="KVR65" s="340"/>
      <c r="KVS65" s="340"/>
      <c r="KVT65" s="340"/>
      <c r="KVU65" s="340"/>
      <c r="KVV65" s="340"/>
      <c r="KVW65" s="340"/>
      <c r="KVX65" s="340"/>
      <c r="KVY65" s="340">
        <f>[8]Orçamento!KVY57</f>
        <v>0</v>
      </c>
      <c r="KVZ65" s="340"/>
      <c r="KWA65" s="340"/>
      <c r="KWB65" s="340"/>
      <c r="KWC65" s="340"/>
      <c r="KWD65" s="340"/>
      <c r="KWE65" s="340"/>
      <c r="KWF65" s="340"/>
      <c r="KWG65" s="340">
        <f>[8]Orçamento!KWG57</f>
        <v>0</v>
      </c>
      <c r="KWH65" s="340"/>
      <c r="KWI65" s="340"/>
      <c r="KWJ65" s="340"/>
      <c r="KWK65" s="340"/>
      <c r="KWL65" s="340"/>
      <c r="KWM65" s="340"/>
      <c r="KWN65" s="340"/>
      <c r="KWO65" s="340">
        <f>[8]Orçamento!KWO57</f>
        <v>0</v>
      </c>
      <c r="KWP65" s="340"/>
      <c r="KWQ65" s="340"/>
      <c r="KWR65" s="340"/>
      <c r="KWS65" s="340"/>
      <c r="KWT65" s="340"/>
      <c r="KWU65" s="340"/>
      <c r="KWV65" s="340"/>
      <c r="KWW65" s="340">
        <f>[8]Orçamento!KWW57</f>
        <v>0</v>
      </c>
      <c r="KWX65" s="340"/>
      <c r="KWY65" s="340"/>
      <c r="KWZ65" s="340"/>
      <c r="KXA65" s="340"/>
      <c r="KXB65" s="340"/>
      <c r="KXC65" s="340"/>
      <c r="KXD65" s="340"/>
      <c r="KXE65" s="340">
        <f>[8]Orçamento!KXE57</f>
        <v>0</v>
      </c>
      <c r="KXF65" s="340"/>
      <c r="KXG65" s="340"/>
      <c r="KXH65" s="340"/>
      <c r="KXI65" s="340"/>
      <c r="KXJ65" s="340"/>
      <c r="KXK65" s="340"/>
      <c r="KXL65" s="340"/>
      <c r="KXM65" s="340">
        <f>[8]Orçamento!KXM57</f>
        <v>0</v>
      </c>
      <c r="KXN65" s="340"/>
      <c r="KXO65" s="340"/>
      <c r="KXP65" s="340"/>
      <c r="KXQ65" s="340"/>
      <c r="KXR65" s="340"/>
      <c r="KXS65" s="340"/>
      <c r="KXT65" s="340"/>
      <c r="KXU65" s="340">
        <f>[8]Orçamento!KXU57</f>
        <v>0</v>
      </c>
      <c r="KXV65" s="340"/>
      <c r="KXW65" s="340"/>
      <c r="KXX65" s="340"/>
      <c r="KXY65" s="340"/>
      <c r="KXZ65" s="340"/>
      <c r="KYA65" s="340"/>
      <c r="KYB65" s="340"/>
      <c r="KYC65" s="340">
        <f>[8]Orçamento!KYC57</f>
        <v>0</v>
      </c>
      <c r="KYD65" s="340"/>
      <c r="KYE65" s="340"/>
      <c r="KYF65" s="340"/>
      <c r="KYG65" s="340"/>
      <c r="KYH65" s="340"/>
      <c r="KYI65" s="340"/>
      <c r="KYJ65" s="340"/>
      <c r="KYK65" s="340">
        <f>[8]Orçamento!KYK57</f>
        <v>0</v>
      </c>
      <c r="KYL65" s="340"/>
      <c r="KYM65" s="340"/>
      <c r="KYN65" s="340"/>
      <c r="KYO65" s="340"/>
      <c r="KYP65" s="340"/>
      <c r="KYQ65" s="340"/>
      <c r="KYR65" s="340"/>
      <c r="KYS65" s="340">
        <f>[8]Orçamento!KYS57</f>
        <v>0</v>
      </c>
      <c r="KYT65" s="340"/>
      <c r="KYU65" s="340"/>
      <c r="KYV65" s="340"/>
      <c r="KYW65" s="340"/>
      <c r="KYX65" s="340"/>
      <c r="KYY65" s="340"/>
      <c r="KYZ65" s="340"/>
      <c r="KZA65" s="340">
        <f>[8]Orçamento!KZA57</f>
        <v>0</v>
      </c>
      <c r="KZB65" s="340"/>
      <c r="KZC65" s="340"/>
      <c r="KZD65" s="340"/>
      <c r="KZE65" s="340"/>
      <c r="KZF65" s="340"/>
      <c r="KZG65" s="340"/>
      <c r="KZH65" s="340"/>
      <c r="KZI65" s="340">
        <f>[8]Orçamento!KZI57</f>
        <v>0</v>
      </c>
      <c r="KZJ65" s="340"/>
      <c r="KZK65" s="340"/>
      <c r="KZL65" s="340"/>
      <c r="KZM65" s="340"/>
      <c r="KZN65" s="340"/>
      <c r="KZO65" s="340"/>
      <c r="KZP65" s="340"/>
      <c r="KZQ65" s="340">
        <f>[8]Orçamento!KZQ57</f>
        <v>0</v>
      </c>
      <c r="KZR65" s="340"/>
      <c r="KZS65" s="340"/>
      <c r="KZT65" s="340"/>
      <c r="KZU65" s="340"/>
      <c r="KZV65" s="340"/>
      <c r="KZW65" s="340"/>
      <c r="KZX65" s="340"/>
      <c r="KZY65" s="340">
        <f>[8]Orçamento!KZY57</f>
        <v>0</v>
      </c>
      <c r="KZZ65" s="340"/>
      <c r="LAA65" s="340"/>
      <c r="LAB65" s="340"/>
      <c r="LAC65" s="340"/>
      <c r="LAD65" s="340"/>
      <c r="LAE65" s="340"/>
      <c r="LAF65" s="340"/>
      <c r="LAG65" s="340">
        <f>[8]Orçamento!LAG57</f>
        <v>0</v>
      </c>
      <c r="LAH65" s="340"/>
      <c r="LAI65" s="340"/>
      <c r="LAJ65" s="340"/>
      <c r="LAK65" s="340"/>
      <c r="LAL65" s="340"/>
      <c r="LAM65" s="340"/>
      <c r="LAN65" s="340"/>
      <c r="LAO65" s="340">
        <f>[8]Orçamento!LAO57</f>
        <v>0</v>
      </c>
      <c r="LAP65" s="340"/>
      <c r="LAQ65" s="340"/>
      <c r="LAR65" s="340"/>
      <c r="LAS65" s="340"/>
      <c r="LAT65" s="340"/>
      <c r="LAU65" s="340"/>
      <c r="LAV65" s="340"/>
      <c r="LAW65" s="340">
        <f>[8]Orçamento!LAW57</f>
        <v>0</v>
      </c>
      <c r="LAX65" s="340"/>
      <c r="LAY65" s="340"/>
      <c r="LAZ65" s="340"/>
      <c r="LBA65" s="340"/>
      <c r="LBB65" s="340"/>
      <c r="LBC65" s="340"/>
      <c r="LBD65" s="340"/>
      <c r="LBE65" s="340">
        <f>[8]Orçamento!LBE57</f>
        <v>0</v>
      </c>
      <c r="LBF65" s="340"/>
      <c r="LBG65" s="340"/>
      <c r="LBH65" s="340"/>
      <c r="LBI65" s="340"/>
      <c r="LBJ65" s="340"/>
      <c r="LBK65" s="340"/>
      <c r="LBL65" s="340"/>
      <c r="LBM65" s="340">
        <f>[8]Orçamento!LBM57</f>
        <v>0</v>
      </c>
      <c r="LBN65" s="340"/>
      <c r="LBO65" s="340"/>
      <c r="LBP65" s="340"/>
      <c r="LBQ65" s="340"/>
      <c r="LBR65" s="340"/>
      <c r="LBS65" s="340"/>
      <c r="LBT65" s="340"/>
      <c r="LBU65" s="340">
        <f>[8]Orçamento!LBU57</f>
        <v>0</v>
      </c>
      <c r="LBV65" s="340"/>
      <c r="LBW65" s="340"/>
      <c r="LBX65" s="340"/>
      <c r="LBY65" s="340"/>
      <c r="LBZ65" s="340"/>
      <c r="LCA65" s="340"/>
      <c r="LCB65" s="340"/>
      <c r="LCC65" s="340">
        <f>[8]Orçamento!LCC57</f>
        <v>0</v>
      </c>
      <c r="LCD65" s="340"/>
      <c r="LCE65" s="340"/>
      <c r="LCF65" s="340"/>
      <c r="LCG65" s="340"/>
      <c r="LCH65" s="340"/>
      <c r="LCI65" s="340"/>
      <c r="LCJ65" s="340"/>
      <c r="LCK65" s="340">
        <f>[8]Orçamento!LCK57</f>
        <v>0</v>
      </c>
      <c r="LCL65" s="340"/>
      <c r="LCM65" s="340"/>
      <c r="LCN65" s="340"/>
      <c r="LCO65" s="340"/>
      <c r="LCP65" s="340"/>
      <c r="LCQ65" s="340"/>
      <c r="LCR65" s="340"/>
      <c r="LCS65" s="340">
        <f>[8]Orçamento!LCS57</f>
        <v>0</v>
      </c>
      <c r="LCT65" s="340"/>
      <c r="LCU65" s="340"/>
      <c r="LCV65" s="340"/>
      <c r="LCW65" s="340"/>
      <c r="LCX65" s="340"/>
      <c r="LCY65" s="340"/>
      <c r="LCZ65" s="340"/>
      <c r="LDA65" s="340">
        <f>[8]Orçamento!LDA57</f>
        <v>0</v>
      </c>
      <c r="LDB65" s="340"/>
      <c r="LDC65" s="340"/>
      <c r="LDD65" s="340"/>
      <c r="LDE65" s="340"/>
      <c r="LDF65" s="340"/>
      <c r="LDG65" s="340"/>
      <c r="LDH65" s="340"/>
      <c r="LDI65" s="340">
        <f>[8]Orçamento!LDI57</f>
        <v>0</v>
      </c>
      <c r="LDJ65" s="340"/>
      <c r="LDK65" s="340"/>
      <c r="LDL65" s="340"/>
      <c r="LDM65" s="340"/>
      <c r="LDN65" s="340"/>
      <c r="LDO65" s="340"/>
      <c r="LDP65" s="340"/>
      <c r="LDQ65" s="340">
        <f>[8]Orçamento!LDQ57</f>
        <v>0</v>
      </c>
      <c r="LDR65" s="340"/>
      <c r="LDS65" s="340"/>
      <c r="LDT65" s="340"/>
      <c r="LDU65" s="340"/>
      <c r="LDV65" s="340"/>
      <c r="LDW65" s="340"/>
      <c r="LDX65" s="340"/>
      <c r="LDY65" s="340">
        <f>[8]Orçamento!LDY57</f>
        <v>0</v>
      </c>
      <c r="LDZ65" s="340"/>
      <c r="LEA65" s="340"/>
      <c r="LEB65" s="340"/>
      <c r="LEC65" s="340"/>
      <c r="LED65" s="340"/>
      <c r="LEE65" s="340"/>
      <c r="LEF65" s="340"/>
      <c r="LEG65" s="340">
        <f>[8]Orçamento!LEG57</f>
        <v>0</v>
      </c>
      <c r="LEH65" s="340"/>
      <c r="LEI65" s="340"/>
      <c r="LEJ65" s="340"/>
      <c r="LEK65" s="340"/>
      <c r="LEL65" s="340"/>
      <c r="LEM65" s="340"/>
      <c r="LEN65" s="340"/>
      <c r="LEO65" s="340">
        <f>[8]Orçamento!LEO57</f>
        <v>0</v>
      </c>
      <c r="LEP65" s="340"/>
      <c r="LEQ65" s="340"/>
      <c r="LER65" s="340"/>
      <c r="LES65" s="340"/>
      <c r="LET65" s="340"/>
      <c r="LEU65" s="340"/>
      <c r="LEV65" s="340"/>
      <c r="LEW65" s="340">
        <f>[8]Orçamento!LEW57</f>
        <v>0</v>
      </c>
      <c r="LEX65" s="340"/>
      <c r="LEY65" s="340"/>
      <c r="LEZ65" s="340"/>
      <c r="LFA65" s="340"/>
      <c r="LFB65" s="340"/>
      <c r="LFC65" s="340"/>
      <c r="LFD65" s="340"/>
      <c r="LFE65" s="340">
        <f>[8]Orçamento!LFE57</f>
        <v>0</v>
      </c>
      <c r="LFF65" s="340"/>
      <c r="LFG65" s="340"/>
      <c r="LFH65" s="340"/>
      <c r="LFI65" s="340"/>
      <c r="LFJ65" s="340"/>
      <c r="LFK65" s="340"/>
      <c r="LFL65" s="340"/>
      <c r="LFM65" s="340">
        <f>[8]Orçamento!LFM57</f>
        <v>0</v>
      </c>
      <c r="LFN65" s="340"/>
      <c r="LFO65" s="340"/>
      <c r="LFP65" s="340"/>
      <c r="LFQ65" s="340"/>
      <c r="LFR65" s="340"/>
      <c r="LFS65" s="340"/>
      <c r="LFT65" s="340"/>
      <c r="LFU65" s="340">
        <f>[8]Orçamento!LFU57</f>
        <v>0</v>
      </c>
      <c r="LFV65" s="340"/>
      <c r="LFW65" s="340"/>
      <c r="LFX65" s="340"/>
      <c r="LFY65" s="340"/>
      <c r="LFZ65" s="340"/>
      <c r="LGA65" s="340"/>
      <c r="LGB65" s="340"/>
      <c r="LGC65" s="340">
        <f>[8]Orçamento!LGC57</f>
        <v>0</v>
      </c>
      <c r="LGD65" s="340"/>
      <c r="LGE65" s="340"/>
      <c r="LGF65" s="340"/>
      <c r="LGG65" s="340"/>
      <c r="LGH65" s="340"/>
      <c r="LGI65" s="340"/>
      <c r="LGJ65" s="340"/>
      <c r="LGK65" s="340">
        <f>[8]Orçamento!LGK57</f>
        <v>0</v>
      </c>
      <c r="LGL65" s="340"/>
      <c r="LGM65" s="340"/>
      <c r="LGN65" s="340"/>
      <c r="LGO65" s="340"/>
      <c r="LGP65" s="340"/>
      <c r="LGQ65" s="340"/>
      <c r="LGR65" s="340"/>
      <c r="LGS65" s="340">
        <f>[8]Orçamento!LGS57</f>
        <v>0</v>
      </c>
      <c r="LGT65" s="340"/>
      <c r="LGU65" s="340"/>
      <c r="LGV65" s="340"/>
      <c r="LGW65" s="340"/>
      <c r="LGX65" s="340"/>
      <c r="LGY65" s="340"/>
      <c r="LGZ65" s="340"/>
      <c r="LHA65" s="340">
        <f>[8]Orçamento!LHA57</f>
        <v>0</v>
      </c>
      <c r="LHB65" s="340"/>
      <c r="LHC65" s="340"/>
      <c r="LHD65" s="340"/>
      <c r="LHE65" s="340"/>
      <c r="LHF65" s="340"/>
      <c r="LHG65" s="340"/>
      <c r="LHH65" s="340"/>
      <c r="LHI65" s="340">
        <f>[8]Orçamento!LHI57</f>
        <v>0</v>
      </c>
      <c r="LHJ65" s="340"/>
      <c r="LHK65" s="340"/>
      <c r="LHL65" s="340"/>
      <c r="LHM65" s="340"/>
      <c r="LHN65" s="340"/>
      <c r="LHO65" s="340"/>
      <c r="LHP65" s="340"/>
      <c r="LHQ65" s="340">
        <f>[8]Orçamento!LHQ57</f>
        <v>0</v>
      </c>
      <c r="LHR65" s="340"/>
      <c r="LHS65" s="340"/>
      <c r="LHT65" s="340"/>
      <c r="LHU65" s="340"/>
      <c r="LHV65" s="340"/>
      <c r="LHW65" s="340"/>
      <c r="LHX65" s="340"/>
      <c r="LHY65" s="340">
        <f>[8]Orçamento!LHY57</f>
        <v>0</v>
      </c>
      <c r="LHZ65" s="340"/>
      <c r="LIA65" s="340"/>
      <c r="LIB65" s="340"/>
      <c r="LIC65" s="340"/>
      <c r="LID65" s="340"/>
      <c r="LIE65" s="340"/>
      <c r="LIF65" s="340"/>
      <c r="LIG65" s="340">
        <f>[8]Orçamento!LIG57</f>
        <v>0</v>
      </c>
      <c r="LIH65" s="340"/>
      <c r="LII65" s="340"/>
      <c r="LIJ65" s="340"/>
      <c r="LIK65" s="340"/>
      <c r="LIL65" s="340"/>
      <c r="LIM65" s="340"/>
      <c r="LIN65" s="340"/>
      <c r="LIO65" s="340">
        <f>[8]Orçamento!LIO57</f>
        <v>0</v>
      </c>
      <c r="LIP65" s="340"/>
      <c r="LIQ65" s="340"/>
      <c r="LIR65" s="340"/>
      <c r="LIS65" s="340"/>
      <c r="LIT65" s="340"/>
      <c r="LIU65" s="340"/>
      <c r="LIV65" s="340"/>
      <c r="LIW65" s="340">
        <f>[8]Orçamento!LIW57</f>
        <v>0</v>
      </c>
      <c r="LIX65" s="340"/>
      <c r="LIY65" s="340"/>
      <c r="LIZ65" s="340"/>
      <c r="LJA65" s="340"/>
      <c r="LJB65" s="340"/>
      <c r="LJC65" s="340"/>
      <c r="LJD65" s="340"/>
      <c r="LJE65" s="340">
        <f>[8]Orçamento!LJE57</f>
        <v>0</v>
      </c>
      <c r="LJF65" s="340"/>
      <c r="LJG65" s="340"/>
      <c r="LJH65" s="340"/>
      <c r="LJI65" s="340"/>
      <c r="LJJ65" s="340"/>
      <c r="LJK65" s="340"/>
      <c r="LJL65" s="340"/>
      <c r="LJM65" s="340">
        <f>[8]Orçamento!LJM57</f>
        <v>0</v>
      </c>
      <c r="LJN65" s="340"/>
      <c r="LJO65" s="340"/>
      <c r="LJP65" s="340"/>
      <c r="LJQ65" s="340"/>
      <c r="LJR65" s="340"/>
      <c r="LJS65" s="340"/>
      <c r="LJT65" s="340"/>
      <c r="LJU65" s="340">
        <f>[8]Orçamento!LJU57</f>
        <v>0</v>
      </c>
      <c r="LJV65" s="340"/>
      <c r="LJW65" s="340"/>
      <c r="LJX65" s="340"/>
      <c r="LJY65" s="340"/>
      <c r="LJZ65" s="340"/>
      <c r="LKA65" s="340"/>
      <c r="LKB65" s="340"/>
      <c r="LKC65" s="340">
        <f>[8]Orçamento!LKC57</f>
        <v>0</v>
      </c>
      <c r="LKD65" s="340"/>
      <c r="LKE65" s="340"/>
      <c r="LKF65" s="340"/>
      <c r="LKG65" s="340"/>
      <c r="LKH65" s="340"/>
      <c r="LKI65" s="340"/>
      <c r="LKJ65" s="340"/>
      <c r="LKK65" s="340">
        <f>[8]Orçamento!LKK57</f>
        <v>0</v>
      </c>
      <c r="LKL65" s="340"/>
      <c r="LKM65" s="340"/>
      <c r="LKN65" s="340"/>
      <c r="LKO65" s="340"/>
      <c r="LKP65" s="340"/>
      <c r="LKQ65" s="340"/>
      <c r="LKR65" s="340"/>
      <c r="LKS65" s="340">
        <f>[8]Orçamento!LKS57</f>
        <v>0</v>
      </c>
      <c r="LKT65" s="340"/>
      <c r="LKU65" s="340"/>
      <c r="LKV65" s="340"/>
      <c r="LKW65" s="340"/>
      <c r="LKX65" s="340"/>
      <c r="LKY65" s="340"/>
      <c r="LKZ65" s="340"/>
      <c r="LLA65" s="340">
        <f>[8]Orçamento!LLA57</f>
        <v>0</v>
      </c>
      <c r="LLB65" s="340"/>
      <c r="LLC65" s="340"/>
      <c r="LLD65" s="340"/>
      <c r="LLE65" s="340"/>
      <c r="LLF65" s="340"/>
      <c r="LLG65" s="340"/>
      <c r="LLH65" s="340"/>
      <c r="LLI65" s="340">
        <f>[8]Orçamento!LLI57</f>
        <v>0</v>
      </c>
      <c r="LLJ65" s="340"/>
      <c r="LLK65" s="340"/>
      <c r="LLL65" s="340"/>
      <c r="LLM65" s="340"/>
      <c r="LLN65" s="340"/>
      <c r="LLO65" s="340"/>
      <c r="LLP65" s="340"/>
      <c r="LLQ65" s="340">
        <f>[8]Orçamento!LLQ57</f>
        <v>0</v>
      </c>
      <c r="LLR65" s="340"/>
      <c r="LLS65" s="340"/>
      <c r="LLT65" s="340"/>
      <c r="LLU65" s="340"/>
      <c r="LLV65" s="340"/>
      <c r="LLW65" s="340"/>
      <c r="LLX65" s="340"/>
      <c r="LLY65" s="340">
        <f>[8]Orçamento!LLY57</f>
        <v>0</v>
      </c>
      <c r="LLZ65" s="340"/>
      <c r="LMA65" s="340"/>
      <c r="LMB65" s="340"/>
      <c r="LMC65" s="340"/>
      <c r="LMD65" s="340"/>
      <c r="LME65" s="340"/>
      <c r="LMF65" s="340"/>
      <c r="LMG65" s="340">
        <f>[8]Orçamento!LMG57</f>
        <v>0</v>
      </c>
      <c r="LMH65" s="340"/>
      <c r="LMI65" s="340"/>
      <c r="LMJ65" s="340"/>
      <c r="LMK65" s="340"/>
      <c r="LML65" s="340"/>
      <c r="LMM65" s="340"/>
      <c r="LMN65" s="340"/>
      <c r="LMO65" s="340">
        <f>[8]Orçamento!LMO57</f>
        <v>0</v>
      </c>
      <c r="LMP65" s="340"/>
      <c r="LMQ65" s="340"/>
      <c r="LMR65" s="340"/>
      <c r="LMS65" s="340"/>
      <c r="LMT65" s="340"/>
      <c r="LMU65" s="340"/>
      <c r="LMV65" s="340"/>
      <c r="LMW65" s="340">
        <f>[8]Orçamento!LMW57</f>
        <v>0</v>
      </c>
      <c r="LMX65" s="340"/>
      <c r="LMY65" s="340"/>
      <c r="LMZ65" s="340"/>
      <c r="LNA65" s="340"/>
      <c r="LNB65" s="340"/>
      <c r="LNC65" s="340"/>
      <c r="LND65" s="340"/>
      <c r="LNE65" s="340">
        <f>[8]Orçamento!LNE57</f>
        <v>0</v>
      </c>
      <c r="LNF65" s="340"/>
      <c r="LNG65" s="340"/>
      <c r="LNH65" s="340"/>
      <c r="LNI65" s="340"/>
      <c r="LNJ65" s="340"/>
      <c r="LNK65" s="340"/>
      <c r="LNL65" s="340"/>
      <c r="LNM65" s="340">
        <f>[8]Orçamento!LNM57</f>
        <v>0</v>
      </c>
      <c r="LNN65" s="340"/>
      <c r="LNO65" s="340"/>
      <c r="LNP65" s="340"/>
      <c r="LNQ65" s="340"/>
      <c r="LNR65" s="340"/>
      <c r="LNS65" s="340"/>
      <c r="LNT65" s="340"/>
      <c r="LNU65" s="340">
        <f>[8]Orçamento!LNU57</f>
        <v>0</v>
      </c>
      <c r="LNV65" s="340"/>
      <c r="LNW65" s="340"/>
      <c r="LNX65" s="340"/>
      <c r="LNY65" s="340"/>
      <c r="LNZ65" s="340"/>
      <c r="LOA65" s="340"/>
      <c r="LOB65" s="340"/>
      <c r="LOC65" s="340">
        <f>[8]Orçamento!LOC57</f>
        <v>0</v>
      </c>
      <c r="LOD65" s="340"/>
      <c r="LOE65" s="340"/>
      <c r="LOF65" s="340"/>
      <c r="LOG65" s="340"/>
      <c r="LOH65" s="340"/>
      <c r="LOI65" s="340"/>
      <c r="LOJ65" s="340"/>
      <c r="LOK65" s="340">
        <f>[8]Orçamento!LOK57</f>
        <v>0</v>
      </c>
      <c r="LOL65" s="340"/>
      <c r="LOM65" s="340"/>
      <c r="LON65" s="340"/>
      <c r="LOO65" s="340"/>
      <c r="LOP65" s="340"/>
      <c r="LOQ65" s="340"/>
      <c r="LOR65" s="340"/>
      <c r="LOS65" s="340">
        <f>[8]Orçamento!LOS57</f>
        <v>0</v>
      </c>
      <c r="LOT65" s="340"/>
      <c r="LOU65" s="340"/>
      <c r="LOV65" s="340"/>
      <c r="LOW65" s="340"/>
      <c r="LOX65" s="340"/>
      <c r="LOY65" s="340"/>
      <c r="LOZ65" s="340"/>
      <c r="LPA65" s="340">
        <f>[8]Orçamento!LPA57</f>
        <v>0</v>
      </c>
      <c r="LPB65" s="340"/>
      <c r="LPC65" s="340"/>
      <c r="LPD65" s="340"/>
      <c r="LPE65" s="340"/>
      <c r="LPF65" s="340"/>
      <c r="LPG65" s="340"/>
      <c r="LPH65" s="340"/>
      <c r="LPI65" s="340">
        <f>[8]Orçamento!LPI57</f>
        <v>0</v>
      </c>
      <c r="LPJ65" s="340"/>
      <c r="LPK65" s="340"/>
      <c r="LPL65" s="340"/>
      <c r="LPM65" s="340"/>
      <c r="LPN65" s="340"/>
      <c r="LPO65" s="340"/>
      <c r="LPP65" s="340"/>
      <c r="LPQ65" s="340">
        <f>[8]Orçamento!LPQ57</f>
        <v>0</v>
      </c>
      <c r="LPR65" s="340"/>
      <c r="LPS65" s="340"/>
      <c r="LPT65" s="340"/>
      <c r="LPU65" s="340"/>
      <c r="LPV65" s="340"/>
      <c r="LPW65" s="340"/>
      <c r="LPX65" s="340"/>
      <c r="LPY65" s="340">
        <f>[8]Orçamento!LPY57</f>
        <v>0</v>
      </c>
      <c r="LPZ65" s="340"/>
      <c r="LQA65" s="340"/>
      <c r="LQB65" s="340"/>
      <c r="LQC65" s="340"/>
      <c r="LQD65" s="340"/>
      <c r="LQE65" s="340"/>
      <c r="LQF65" s="340"/>
      <c r="LQG65" s="340">
        <f>[8]Orçamento!LQG57</f>
        <v>0</v>
      </c>
      <c r="LQH65" s="340"/>
      <c r="LQI65" s="340"/>
      <c r="LQJ65" s="340"/>
      <c r="LQK65" s="340"/>
      <c r="LQL65" s="340"/>
      <c r="LQM65" s="340"/>
      <c r="LQN65" s="340"/>
      <c r="LQO65" s="340">
        <f>[8]Orçamento!LQO57</f>
        <v>0</v>
      </c>
      <c r="LQP65" s="340"/>
      <c r="LQQ65" s="340"/>
      <c r="LQR65" s="340"/>
      <c r="LQS65" s="340"/>
      <c r="LQT65" s="340"/>
      <c r="LQU65" s="340"/>
      <c r="LQV65" s="340"/>
      <c r="LQW65" s="340">
        <f>[8]Orçamento!LQW57</f>
        <v>0</v>
      </c>
      <c r="LQX65" s="340"/>
      <c r="LQY65" s="340"/>
      <c r="LQZ65" s="340"/>
      <c r="LRA65" s="340"/>
      <c r="LRB65" s="340"/>
      <c r="LRC65" s="340"/>
      <c r="LRD65" s="340"/>
      <c r="LRE65" s="340">
        <f>[8]Orçamento!LRE57</f>
        <v>0</v>
      </c>
      <c r="LRF65" s="340"/>
      <c r="LRG65" s="340"/>
      <c r="LRH65" s="340"/>
      <c r="LRI65" s="340"/>
      <c r="LRJ65" s="340"/>
      <c r="LRK65" s="340"/>
      <c r="LRL65" s="340"/>
      <c r="LRM65" s="340">
        <f>[8]Orçamento!LRM57</f>
        <v>0</v>
      </c>
      <c r="LRN65" s="340"/>
      <c r="LRO65" s="340"/>
      <c r="LRP65" s="340"/>
      <c r="LRQ65" s="340"/>
      <c r="LRR65" s="340"/>
      <c r="LRS65" s="340"/>
      <c r="LRT65" s="340"/>
      <c r="LRU65" s="340">
        <f>[8]Orçamento!LRU57</f>
        <v>0</v>
      </c>
      <c r="LRV65" s="340"/>
      <c r="LRW65" s="340"/>
      <c r="LRX65" s="340"/>
      <c r="LRY65" s="340"/>
      <c r="LRZ65" s="340"/>
      <c r="LSA65" s="340"/>
      <c r="LSB65" s="340"/>
      <c r="LSC65" s="340">
        <f>[8]Orçamento!LSC57</f>
        <v>0</v>
      </c>
      <c r="LSD65" s="340"/>
      <c r="LSE65" s="340"/>
      <c r="LSF65" s="340"/>
      <c r="LSG65" s="340"/>
      <c r="LSH65" s="340"/>
      <c r="LSI65" s="340"/>
      <c r="LSJ65" s="340"/>
      <c r="LSK65" s="340">
        <f>[8]Orçamento!LSK57</f>
        <v>0</v>
      </c>
      <c r="LSL65" s="340"/>
      <c r="LSM65" s="340"/>
      <c r="LSN65" s="340"/>
      <c r="LSO65" s="340"/>
      <c r="LSP65" s="340"/>
      <c r="LSQ65" s="340"/>
      <c r="LSR65" s="340"/>
      <c r="LSS65" s="340">
        <f>[8]Orçamento!LSS57</f>
        <v>0</v>
      </c>
      <c r="LST65" s="340"/>
      <c r="LSU65" s="340"/>
      <c r="LSV65" s="340"/>
      <c r="LSW65" s="340"/>
      <c r="LSX65" s="340"/>
      <c r="LSY65" s="340"/>
      <c r="LSZ65" s="340"/>
      <c r="LTA65" s="340">
        <f>[8]Orçamento!LTA57</f>
        <v>0</v>
      </c>
      <c r="LTB65" s="340"/>
      <c r="LTC65" s="340"/>
      <c r="LTD65" s="340"/>
      <c r="LTE65" s="340"/>
      <c r="LTF65" s="340"/>
      <c r="LTG65" s="340"/>
      <c r="LTH65" s="340"/>
      <c r="LTI65" s="340">
        <f>[8]Orçamento!LTI57</f>
        <v>0</v>
      </c>
      <c r="LTJ65" s="340"/>
      <c r="LTK65" s="340"/>
      <c r="LTL65" s="340"/>
      <c r="LTM65" s="340"/>
      <c r="LTN65" s="340"/>
      <c r="LTO65" s="340"/>
      <c r="LTP65" s="340"/>
      <c r="LTQ65" s="340">
        <f>[8]Orçamento!LTQ57</f>
        <v>0</v>
      </c>
      <c r="LTR65" s="340"/>
      <c r="LTS65" s="340"/>
      <c r="LTT65" s="340"/>
      <c r="LTU65" s="340"/>
      <c r="LTV65" s="340"/>
      <c r="LTW65" s="340"/>
      <c r="LTX65" s="340"/>
      <c r="LTY65" s="340">
        <f>[8]Orçamento!LTY57</f>
        <v>0</v>
      </c>
      <c r="LTZ65" s="340"/>
      <c r="LUA65" s="340"/>
      <c r="LUB65" s="340"/>
      <c r="LUC65" s="340"/>
      <c r="LUD65" s="340"/>
      <c r="LUE65" s="340"/>
      <c r="LUF65" s="340"/>
      <c r="LUG65" s="340">
        <f>[8]Orçamento!LUG57</f>
        <v>0</v>
      </c>
      <c r="LUH65" s="340"/>
      <c r="LUI65" s="340"/>
      <c r="LUJ65" s="340"/>
      <c r="LUK65" s="340"/>
      <c r="LUL65" s="340"/>
      <c r="LUM65" s="340"/>
      <c r="LUN65" s="340"/>
      <c r="LUO65" s="340">
        <f>[8]Orçamento!LUO57</f>
        <v>0</v>
      </c>
      <c r="LUP65" s="340"/>
      <c r="LUQ65" s="340"/>
      <c r="LUR65" s="340"/>
      <c r="LUS65" s="340"/>
      <c r="LUT65" s="340"/>
      <c r="LUU65" s="340"/>
      <c r="LUV65" s="340"/>
      <c r="LUW65" s="340">
        <f>[8]Orçamento!LUW57</f>
        <v>0</v>
      </c>
      <c r="LUX65" s="340"/>
      <c r="LUY65" s="340"/>
      <c r="LUZ65" s="340"/>
      <c r="LVA65" s="340"/>
      <c r="LVB65" s="340"/>
      <c r="LVC65" s="340"/>
      <c r="LVD65" s="340"/>
      <c r="LVE65" s="340">
        <f>[8]Orçamento!LVE57</f>
        <v>0</v>
      </c>
      <c r="LVF65" s="340"/>
      <c r="LVG65" s="340"/>
      <c r="LVH65" s="340"/>
      <c r="LVI65" s="340"/>
      <c r="LVJ65" s="340"/>
      <c r="LVK65" s="340"/>
      <c r="LVL65" s="340"/>
      <c r="LVM65" s="340">
        <f>[8]Orçamento!LVM57</f>
        <v>0</v>
      </c>
      <c r="LVN65" s="340"/>
      <c r="LVO65" s="340"/>
      <c r="LVP65" s="340"/>
      <c r="LVQ65" s="340"/>
      <c r="LVR65" s="340"/>
      <c r="LVS65" s="340"/>
      <c r="LVT65" s="340"/>
      <c r="LVU65" s="340">
        <f>[8]Orçamento!LVU57</f>
        <v>0</v>
      </c>
      <c r="LVV65" s="340"/>
      <c r="LVW65" s="340"/>
      <c r="LVX65" s="340"/>
      <c r="LVY65" s="340"/>
      <c r="LVZ65" s="340"/>
      <c r="LWA65" s="340"/>
      <c r="LWB65" s="340"/>
      <c r="LWC65" s="340">
        <f>[8]Orçamento!LWC57</f>
        <v>0</v>
      </c>
      <c r="LWD65" s="340"/>
      <c r="LWE65" s="340"/>
      <c r="LWF65" s="340"/>
      <c r="LWG65" s="340"/>
      <c r="LWH65" s="340"/>
      <c r="LWI65" s="340"/>
      <c r="LWJ65" s="340"/>
      <c r="LWK65" s="340">
        <f>[8]Orçamento!LWK57</f>
        <v>0</v>
      </c>
      <c r="LWL65" s="340"/>
      <c r="LWM65" s="340"/>
      <c r="LWN65" s="340"/>
      <c r="LWO65" s="340"/>
      <c r="LWP65" s="340"/>
      <c r="LWQ65" s="340"/>
      <c r="LWR65" s="340"/>
      <c r="LWS65" s="340">
        <f>[8]Orçamento!LWS57</f>
        <v>0</v>
      </c>
      <c r="LWT65" s="340"/>
      <c r="LWU65" s="340"/>
      <c r="LWV65" s="340"/>
      <c r="LWW65" s="340"/>
      <c r="LWX65" s="340"/>
      <c r="LWY65" s="340"/>
      <c r="LWZ65" s="340"/>
      <c r="LXA65" s="340">
        <f>[8]Orçamento!LXA57</f>
        <v>0</v>
      </c>
      <c r="LXB65" s="340"/>
      <c r="LXC65" s="340"/>
      <c r="LXD65" s="340"/>
      <c r="LXE65" s="340"/>
      <c r="LXF65" s="340"/>
      <c r="LXG65" s="340"/>
      <c r="LXH65" s="340"/>
      <c r="LXI65" s="340">
        <f>[8]Orçamento!LXI57</f>
        <v>0</v>
      </c>
      <c r="LXJ65" s="340"/>
      <c r="LXK65" s="340"/>
      <c r="LXL65" s="340"/>
      <c r="LXM65" s="340"/>
      <c r="LXN65" s="340"/>
      <c r="LXO65" s="340"/>
      <c r="LXP65" s="340"/>
      <c r="LXQ65" s="340">
        <f>[8]Orçamento!LXQ57</f>
        <v>0</v>
      </c>
      <c r="LXR65" s="340"/>
      <c r="LXS65" s="340"/>
      <c r="LXT65" s="340"/>
      <c r="LXU65" s="340"/>
      <c r="LXV65" s="340"/>
      <c r="LXW65" s="340"/>
      <c r="LXX65" s="340"/>
      <c r="LXY65" s="340">
        <f>[8]Orçamento!LXY57</f>
        <v>0</v>
      </c>
      <c r="LXZ65" s="340"/>
      <c r="LYA65" s="340"/>
      <c r="LYB65" s="340"/>
      <c r="LYC65" s="340"/>
      <c r="LYD65" s="340"/>
      <c r="LYE65" s="340"/>
      <c r="LYF65" s="340"/>
      <c r="LYG65" s="340">
        <f>[8]Orçamento!LYG57</f>
        <v>0</v>
      </c>
      <c r="LYH65" s="340"/>
      <c r="LYI65" s="340"/>
      <c r="LYJ65" s="340"/>
      <c r="LYK65" s="340"/>
      <c r="LYL65" s="340"/>
      <c r="LYM65" s="340"/>
      <c r="LYN65" s="340"/>
      <c r="LYO65" s="340">
        <f>[8]Orçamento!LYO57</f>
        <v>0</v>
      </c>
      <c r="LYP65" s="340"/>
      <c r="LYQ65" s="340"/>
      <c r="LYR65" s="340"/>
      <c r="LYS65" s="340"/>
      <c r="LYT65" s="340"/>
      <c r="LYU65" s="340"/>
      <c r="LYV65" s="340"/>
      <c r="LYW65" s="340">
        <f>[8]Orçamento!LYW57</f>
        <v>0</v>
      </c>
      <c r="LYX65" s="340"/>
      <c r="LYY65" s="340"/>
      <c r="LYZ65" s="340"/>
      <c r="LZA65" s="340"/>
      <c r="LZB65" s="340"/>
      <c r="LZC65" s="340"/>
      <c r="LZD65" s="340"/>
      <c r="LZE65" s="340">
        <f>[8]Orçamento!LZE57</f>
        <v>0</v>
      </c>
      <c r="LZF65" s="340"/>
      <c r="LZG65" s="340"/>
      <c r="LZH65" s="340"/>
      <c r="LZI65" s="340"/>
      <c r="LZJ65" s="340"/>
      <c r="LZK65" s="340"/>
      <c r="LZL65" s="340"/>
      <c r="LZM65" s="340">
        <f>[8]Orçamento!LZM57</f>
        <v>0</v>
      </c>
      <c r="LZN65" s="340"/>
      <c r="LZO65" s="340"/>
      <c r="LZP65" s="340"/>
      <c r="LZQ65" s="340"/>
      <c r="LZR65" s="340"/>
      <c r="LZS65" s="340"/>
      <c r="LZT65" s="340"/>
      <c r="LZU65" s="340">
        <f>[8]Orçamento!LZU57</f>
        <v>0</v>
      </c>
      <c r="LZV65" s="340"/>
      <c r="LZW65" s="340"/>
      <c r="LZX65" s="340"/>
      <c r="LZY65" s="340"/>
      <c r="LZZ65" s="340"/>
      <c r="MAA65" s="340"/>
      <c r="MAB65" s="340"/>
      <c r="MAC65" s="340">
        <f>[8]Orçamento!MAC57</f>
        <v>0</v>
      </c>
      <c r="MAD65" s="340"/>
      <c r="MAE65" s="340"/>
      <c r="MAF65" s="340"/>
      <c r="MAG65" s="340"/>
      <c r="MAH65" s="340"/>
      <c r="MAI65" s="340"/>
      <c r="MAJ65" s="340"/>
      <c r="MAK65" s="340">
        <f>[8]Orçamento!MAK57</f>
        <v>0</v>
      </c>
      <c r="MAL65" s="340"/>
      <c r="MAM65" s="340"/>
      <c r="MAN65" s="340"/>
      <c r="MAO65" s="340"/>
      <c r="MAP65" s="340"/>
      <c r="MAQ65" s="340"/>
      <c r="MAR65" s="340"/>
      <c r="MAS65" s="340">
        <f>[8]Orçamento!MAS57</f>
        <v>0</v>
      </c>
      <c r="MAT65" s="340"/>
      <c r="MAU65" s="340"/>
      <c r="MAV65" s="340"/>
      <c r="MAW65" s="340"/>
      <c r="MAX65" s="340"/>
      <c r="MAY65" s="340"/>
      <c r="MAZ65" s="340"/>
      <c r="MBA65" s="340">
        <f>[8]Orçamento!MBA57</f>
        <v>0</v>
      </c>
      <c r="MBB65" s="340"/>
      <c r="MBC65" s="340"/>
      <c r="MBD65" s="340"/>
      <c r="MBE65" s="340"/>
      <c r="MBF65" s="340"/>
      <c r="MBG65" s="340"/>
      <c r="MBH65" s="340"/>
      <c r="MBI65" s="340">
        <f>[8]Orçamento!MBI57</f>
        <v>0</v>
      </c>
      <c r="MBJ65" s="340"/>
      <c r="MBK65" s="340"/>
      <c r="MBL65" s="340"/>
      <c r="MBM65" s="340"/>
      <c r="MBN65" s="340"/>
      <c r="MBO65" s="340"/>
      <c r="MBP65" s="340"/>
      <c r="MBQ65" s="340">
        <f>[8]Orçamento!MBQ57</f>
        <v>0</v>
      </c>
      <c r="MBR65" s="340"/>
      <c r="MBS65" s="340"/>
      <c r="MBT65" s="340"/>
      <c r="MBU65" s="340"/>
      <c r="MBV65" s="340"/>
      <c r="MBW65" s="340"/>
      <c r="MBX65" s="340"/>
      <c r="MBY65" s="340">
        <f>[8]Orçamento!MBY57</f>
        <v>0</v>
      </c>
      <c r="MBZ65" s="340"/>
      <c r="MCA65" s="340"/>
      <c r="MCB65" s="340"/>
      <c r="MCC65" s="340"/>
      <c r="MCD65" s="340"/>
      <c r="MCE65" s="340"/>
      <c r="MCF65" s="340"/>
      <c r="MCG65" s="340">
        <f>[8]Orçamento!MCG57</f>
        <v>0</v>
      </c>
      <c r="MCH65" s="340"/>
      <c r="MCI65" s="340"/>
      <c r="MCJ65" s="340"/>
      <c r="MCK65" s="340"/>
      <c r="MCL65" s="340"/>
      <c r="MCM65" s="340"/>
      <c r="MCN65" s="340"/>
      <c r="MCO65" s="340">
        <f>[8]Orçamento!MCO57</f>
        <v>0</v>
      </c>
      <c r="MCP65" s="340"/>
      <c r="MCQ65" s="340"/>
      <c r="MCR65" s="340"/>
      <c r="MCS65" s="340"/>
      <c r="MCT65" s="340"/>
      <c r="MCU65" s="340"/>
      <c r="MCV65" s="340"/>
      <c r="MCW65" s="340">
        <f>[8]Orçamento!MCW57</f>
        <v>0</v>
      </c>
      <c r="MCX65" s="340"/>
      <c r="MCY65" s="340"/>
      <c r="MCZ65" s="340"/>
      <c r="MDA65" s="340"/>
      <c r="MDB65" s="340"/>
      <c r="MDC65" s="340"/>
      <c r="MDD65" s="340"/>
      <c r="MDE65" s="340">
        <f>[8]Orçamento!MDE57</f>
        <v>0</v>
      </c>
      <c r="MDF65" s="340"/>
      <c r="MDG65" s="340"/>
      <c r="MDH65" s="340"/>
      <c r="MDI65" s="340"/>
      <c r="MDJ65" s="340"/>
      <c r="MDK65" s="340"/>
      <c r="MDL65" s="340"/>
      <c r="MDM65" s="340">
        <f>[8]Orçamento!MDM57</f>
        <v>0</v>
      </c>
      <c r="MDN65" s="340"/>
      <c r="MDO65" s="340"/>
      <c r="MDP65" s="340"/>
      <c r="MDQ65" s="340"/>
      <c r="MDR65" s="340"/>
      <c r="MDS65" s="340"/>
      <c r="MDT65" s="340"/>
      <c r="MDU65" s="340">
        <f>[8]Orçamento!MDU57</f>
        <v>0</v>
      </c>
      <c r="MDV65" s="340"/>
      <c r="MDW65" s="340"/>
      <c r="MDX65" s="340"/>
      <c r="MDY65" s="340"/>
      <c r="MDZ65" s="340"/>
      <c r="MEA65" s="340"/>
      <c r="MEB65" s="340"/>
      <c r="MEC65" s="340">
        <f>[8]Orçamento!MEC57</f>
        <v>0</v>
      </c>
      <c r="MED65" s="340"/>
      <c r="MEE65" s="340"/>
      <c r="MEF65" s="340"/>
      <c r="MEG65" s="340"/>
      <c r="MEH65" s="340"/>
      <c r="MEI65" s="340"/>
      <c r="MEJ65" s="340"/>
      <c r="MEK65" s="340">
        <f>[8]Orçamento!MEK57</f>
        <v>0</v>
      </c>
      <c r="MEL65" s="340"/>
      <c r="MEM65" s="340"/>
      <c r="MEN65" s="340"/>
      <c r="MEO65" s="340"/>
      <c r="MEP65" s="340"/>
      <c r="MEQ65" s="340"/>
      <c r="MER65" s="340"/>
      <c r="MES65" s="340">
        <f>[8]Orçamento!MES57</f>
        <v>0</v>
      </c>
      <c r="MET65" s="340"/>
      <c r="MEU65" s="340"/>
      <c r="MEV65" s="340"/>
      <c r="MEW65" s="340"/>
      <c r="MEX65" s="340"/>
      <c r="MEY65" s="340"/>
      <c r="MEZ65" s="340"/>
      <c r="MFA65" s="340">
        <f>[8]Orçamento!MFA57</f>
        <v>0</v>
      </c>
      <c r="MFB65" s="340"/>
      <c r="MFC65" s="340"/>
      <c r="MFD65" s="340"/>
      <c r="MFE65" s="340"/>
      <c r="MFF65" s="340"/>
      <c r="MFG65" s="340"/>
      <c r="MFH65" s="340"/>
      <c r="MFI65" s="340">
        <f>[8]Orçamento!MFI57</f>
        <v>0</v>
      </c>
      <c r="MFJ65" s="340"/>
      <c r="MFK65" s="340"/>
      <c r="MFL65" s="340"/>
      <c r="MFM65" s="340"/>
      <c r="MFN65" s="340"/>
      <c r="MFO65" s="340"/>
      <c r="MFP65" s="340"/>
      <c r="MFQ65" s="340">
        <f>[8]Orçamento!MFQ57</f>
        <v>0</v>
      </c>
      <c r="MFR65" s="340"/>
      <c r="MFS65" s="340"/>
      <c r="MFT65" s="340"/>
      <c r="MFU65" s="340"/>
      <c r="MFV65" s="340"/>
      <c r="MFW65" s="340"/>
      <c r="MFX65" s="340"/>
      <c r="MFY65" s="340">
        <f>[8]Orçamento!MFY57</f>
        <v>0</v>
      </c>
      <c r="MFZ65" s="340"/>
      <c r="MGA65" s="340"/>
      <c r="MGB65" s="340"/>
      <c r="MGC65" s="340"/>
      <c r="MGD65" s="340"/>
      <c r="MGE65" s="340"/>
      <c r="MGF65" s="340"/>
      <c r="MGG65" s="340">
        <f>[8]Orçamento!MGG57</f>
        <v>0</v>
      </c>
      <c r="MGH65" s="340"/>
      <c r="MGI65" s="340"/>
      <c r="MGJ65" s="340"/>
      <c r="MGK65" s="340"/>
      <c r="MGL65" s="340"/>
      <c r="MGM65" s="340"/>
      <c r="MGN65" s="340"/>
      <c r="MGO65" s="340">
        <f>[8]Orçamento!MGO57</f>
        <v>0</v>
      </c>
      <c r="MGP65" s="340"/>
      <c r="MGQ65" s="340"/>
      <c r="MGR65" s="340"/>
      <c r="MGS65" s="340"/>
      <c r="MGT65" s="340"/>
      <c r="MGU65" s="340"/>
      <c r="MGV65" s="340"/>
      <c r="MGW65" s="340">
        <f>[8]Orçamento!MGW57</f>
        <v>0</v>
      </c>
      <c r="MGX65" s="340"/>
      <c r="MGY65" s="340"/>
      <c r="MGZ65" s="340"/>
      <c r="MHA65" s="340"/>
      <c r="MHB65" s="340"/>
      <c r="MHC65" s="340"/>
      <c r="MHD65" s="340"/>
      <c r="MHE65" s="340">
        <f>[8]Orçamento!MHE57</f>
        <v>0</v>
      </c>
      <c r="MHF65" s="340"/>
      <c r="MHG65" s="340"/>
      <c r="MHH65" s="340"/>
      <c r="MHI65" s="340"/>
      <c r="MHJ65" s="340"/>
      <c r="MHK65" s="340"/>
      <c r="MHL65" s="340"/>
      <c r="MHM65" s="340">
        <f>[8]Orçamento!MHM57</f>
        <v>0</v>
      </c>
      <c r="MHN65" s="340"/>
      <c r="MHO65" s="340"/>
      <c r="MHP65" s="340"/>
      <c r="MHQ65" s="340"/>
      <c r="MHR65" s="340"/>
      <c r="MHS65" s="340"/>
      <c r="MHT65" s="340"/>
      <c r="MHU65" s="340">
        <f>[8]Orçamento!MHU57</f>
        <v>0</v>
      </c>
      <c r="MHV65" s="340"/>
      <c r="MHW65" s="340"/>
      <c r="MHX65" s="340"/>
      <c r="MHY65" s="340"/>
      <c r="MHZ65" s="340"/>
      <c r="MIA65" s="340"/>
      <c r="MIB65" s="340"/>
      <c r="MIC65" s="340">
        <f>[8]Orçamento!MIC57</f>
        <v>0</v>
      </c>
      <c r="MID65" s="340"/>
      <c r="MIE65" s="340"/>
      <c r="MIF65" s="340"/>
      <c r="MIG65" s="340"/>
      <c r="MIH65" s="340"/>
      <c r="MII65" s="340"/>
      <c r="MIJ65" s="340"/>
      <c r="MIK65" s="340">
        <f>[8]Orçamento!MIK57</f>
        <v>0</v>
      </c>
      <c r="MIL65" s="340"/>
      <c r="MIM65" s="340"/>
      <c r="MIN65" s="340"/>
      <c r="MIO65" s="340"/>
      <c r="MIP65" s="340"/>
      <c r="MIQ65" s="340"/>
      <c r="MIR65" s="340"/>
      <c r="MIS65" s="340">
        <f>[8]Orçamento!MIS57</f>
        <v>0</v>
      </c>
      <c r="MIT65" s="340"/>
      <c r="MIU65" s="340"/>
      <c r="MIV65" s="340"/>
      <c r="MIW65" s="340"/>
      <c r="MIX65" s="340"/>
      <c r="MIY65" s="340"/>
      <c r="MIZ65" s="340"/>
      <c r="MJA65" s="340">
        <f>[8]Orçamento!MJA57</f>
        <v>0</v>
      </c>
      <c r="MJB65" s="340"/>
      <c r="MJC65" s="340"/>
      <c r="MJD65" s="340"/>
      <c r="MJE65" s="340"/>
      <c r="MJF65" s="340"/>
      <c r="MJG65" s="340"/>
      <c r="MJH65" s="340"/>
      <c r="MJI65" s="340">
        <f>[8]Orçamento!MJI57</f>
        <v>0</v>
      </c>
      <c r="MJJ65" s="340"/>
      <c r="MJK65" s="340"/>
      <c r="MJL65" s="340"/>
      <c r="MJM65" s="340"/>
      <c r="MJN65" s="340"/>
      <c r="MJO65" s="340"/>
      <c r="MJP65" s="340"/>
      <c r="MJQ65" s="340">
        <f>[8]Orçamento!MJQ57</f>
        <v>0</v>
      </c>
      <c r="MJR65" s="340"/>
      <c r="MJS65" s="340"/>
      <c r="MJT65" s="340"/>
      <c r="MJU65" s="340"/>
      <c r="MJV65" s="340"/>
      <c r="MJW65" s="340"/>
      <c r="MJX65" s="340"/>
      <c r="MJY65" s="340">
        <f>[8]Orçamento!MJY57</f>
        <v>0</v>
      </c>
      <c r="MJZ65" s="340"/>
      <c r="MKA65" s="340"/>
      <c r="MKB65" s="340"/>
      <c r="MKC65" s="340"/>
      <c r="MKD65" s="340"/>
      <c r="MKE65" s="340"/>
      <c r="MKF65" s="340"/>
      <c r="MKG65" s="340">
        <f>[8]Orçamento!MKG57</f>
        <v>0</v>
      </c>
      <c r="MKH65" s="340"/>
      <c r="MKI65" s="340"/>
      <c r="MKJ65" s="340"/>
      <c r="MKK65" s="340"/>
      <c r="MKL65" s="340"/>
      <c r="MKM65" s="340"/>
      <c r="MKN65" s="340"/>
      <c r="MKO65" s="340">
        <f>[8]Orçamento!MKO57</f>
        <v>0</v>
      </c>
      <c r="MKP65" s="340"/>
      <c r="MKQ65" s="340"/>
      <c r="MKR65" s="340"/>
      <c r="MKS65" s="340"/>
      <c r="MKT65" s="340"/>
      <c r="MKU65" s="340"/>
      <c r="MKV65" s="340"/>
      <c r="MKW65" s="340">
        <f>[8]Orçamento!MKW57</f>
        <v>0</v>
      </c>
      <c r="MKX65" s="340"/>
      <c r="MKY65" s="340"/>
      <c r="MKZ65" s="340"/>
      <c r="MLA65" s="340"/>
      <c r="MLB65" s="340"/>
      <c r="MLC65" s="340"/>
      <c r="MLD65" s="340"/>
      <c r="MLE65" s="340">
        <f>[8]Orçamento!MLE57</f>
        <v>0</v>
      </c>
      <c r="MLF65" s="340"/>
      <c r="MLG65" s="340"/>
      <c r="MLH65" s="340"/>
      <c r="MLI65" s="340"/>
      <c r="MLJ65" s="340"/>
      <c r="MLK65" s="340"/>
      <c r="MLL65" s="340"/>
      <c r="MLM65" s="340">
        <f>[8]Orçamento!MLM57</f>
        <v>0</v>
      </c>
      <c r="MLN65" s="340"/>
      <c r="MLO65" s="340"/>
      <c r="MLP65" s="340"/>
      <c r="MLQ65" s="340"/>
      <c r="MLR65" s="340"/>
      <c r="MLS65" s="340"/>
      <c r="MLT65" s="340"/>
      <c r="MLU65" s="340">
        <f>[8]Orçamento!MLU57</f>
        <v>0</v>
      </c>
      <c r="MLV65" s="340"/>
      <c r="MLW65" s="340"/>
      <c r="MLX65" s="340"/>
      <c r="MLY65" s="340"/>
      <c r="MLZ65" s="340"/>
      <c r="MMA65" s="340"/>
      <c r="MMB65" s="340"/>
      <c r="MMC65" s="340">
        <f>[8]Orçamento!MMC57</f>
        <v>0</v>
      </c>
      <c r="MMD65" s="340"/>
      <c r="MME65" s="340"/>
      <c r="MMF65" s="340"/>
      <c r="MMG65" s="340"/>
      <c r="MMH65" s="340"/>
      <c r="MMI65" s="340"/>
      <c r="MMJ65" s="340"/>
      <c r="MMK65" s="340">
        <f>[8]Orçamento!MMK57</f>
        <v>0</v>
      </c>
      <c r="MML65" s="340"/>
      <c r="MMM65" s="340"/>
      <c r="MMN65" s="340"/>
      <c r="MMO65" s="340"/>
      <c r="MMP65" s="340"/>
      <c r="MMQ65" s="340"/>
      <c r="MMR65" s="340"/>
      <c r="MMS65" s="340">
        <f>[8]Orçamento!MMS57</f>
        <v>0</v>
      </c>
      <c r="MMT65" s="340"/>
      <c r="MMU65" s="340"/>
      <c r="MMV65" s="340"/>
      <c r="MMW65" s="340"/>
      <c r="MMX65" s="340"/>
      <c r="MMY65" s="340"/>
      <c r="MMZ65" s="340"/>
      <c r="MNA65" s="340">
        <f>[8]Orçamento!MNA57</f>
        <v>0</v>
      </c>
      <c r="MNB65" s="340"/>
      <c r="MNC65" s="340"/>
      <c r="MND65" s="340"/>
      <c r="MNE65" s="340"/>
      <c r="MNF65" s="340"/>
      <c r="MNG65" s="340"/>
      <c r="MNH65" s="340"/>
      <c r="MNI65" s="340">
        <f>[8]Orçamento!MNI57</f>
        <v>0</v>
      </c>
      <c r="MNJ65" s="340"/>
      <c r="MNK65" s="340"/>
      <c r="MNL65" s="340"/>
      <c r="MNM65" s="340"/>
      <c r="MNN65" s="340"/>
      <c r="MNO65" s="340"/>
      <c r="MNP65" s="340"/>
      <c r="MNQ65" s="340">
        <f>[8]Orçamento!MNQ57</f>
        <v>0</v>
      </c>
      <c r="MNR65" s="340"/>
      <c r="MNS65" s="340"/>
      <c r="MNT65" s="340"/>
      <c r="MNU65" s="340"/>
      <c r="MNV65" s="340"/>
      <c r="MNW65" s="340"/>
      <c r="MNX65" s="340"/>
      <c r="MNY65" s="340">
        <f>[8]Orçamento!MNY57</f>
        <v>0</v>
      </c>
      <c r="MNZ65" s="340"/>
      <c r="MOA65" s="340"/>
      <c r="MOB65" s="340"/>
      <c r="MOC65" s="340"/>
      <c r="MOD65" s="340"/>
      <c r="MOE65" s="340"/>
      <c r="MOF65" s="340"/>
      <c r="MOG65" s="340">
        <f>[8]Orçamento!MOG57</f>
        <v>0</v>
      </c>
      <c r="MOH65" s="340"/>
      <c r="MOI65" s="340"/>
      <c r="MOJ65" s="340"/>
      <c r="MOK65" s="340"/>
      <c r="MOL65" s="340"/>
      <c r="MOM65" s="340"/>
      <c r="MON65" s="340"/>
      <c r="MOO65" s="340">
        <f>[8]Orçamento!MOO57</f>
        <v>0</v>
      </c>
      <c r="MOP65" s="340"/>
      <c r="MOQ65" s="340"/>
      <c r="MOR65" s="340"/>
      <c r="MOS65" s="340"/>
      <c r="MOT65" s="340"/>
      <c r="MOU65" s="340"/>
      <c r="MOV65" s="340"/>
      <c r="MOW65" s="340">
        <f>[8]Orçamento!MOW57</f>
        <v>0</v>
      </c>
      <c r="MOX65" s="340"/>
      <c r="MOY65" s="340"/>
      <c r="MOZ65" s="340"/>
      <c r="MPA65" s="340"/>
      <c r="MPB65" s="340"/>
      <c r="MPC65" s="340"/>
      <c r="MPD65" s="340"/>
      <c r="MPE65" s="340">
        <f>[8]Orçamento!MPE57</f>
        <v>0</v>
      </c>
      <c r="MPF65" s="340"/>
      <c r="MPG65" s="340"/>
      <c r="MPH65" s="340"/>
      <c r="MPI65" s="340"/>
      <c r="MPJ65" s="340"/>
      <c r="MPK65" s="340"/>
      <c r="MPL65" s="340"/>
      <c r="MPM65" s="340">
        <f>[8]Orçamento!MPM57</f>
        <v>0</v>
      </c>
      <c r="MPN65" s="340"/>
      <c r="MPO65" s="340"/>
      <c r="MPP65" s="340"/>
      <c r="MPQ65" s="340"/>
      <c r="MPR65" s="340"/>
      <c r="MPS65" s="340"/>
      <c r="MPT65" s="340"/>
      <c r="MPU65" s="340">
        <f>[8]Orçamento!MPU57</f>
        <v>0</v>
      </c>
      <c r="MPV65" s="340"/>
      <c r="MPW65" s="340"/>
      <c r="MPX65" s="340"/>
      <c r="MPY65" s="340"/>
      <c r="MPZ65" s="340"/>
      <c r="MQA65" s="340"/>
      <c r="MQB65" s="340"/>
      <c r="MQC65" s="340">
        <f>[8]Orçamento!MQC57</f>
        <v>0</v>
      </c>
      <c r="MQD65" s="340"/>
      <c r="MQE65" s="340"/>
      <c r="MQF65" s="340"/>
      <c r="MQG65" s="340"/>
      <c r="MQH65" s="340"/>
      <c r="MQI65" s="340"/>
      <c r="MQJ65" s="340"/>
      <c r="MQK65" s="340">
        <f>[8]Orçamento!MQK57</f>
        <v>0</v>
      </c>
      <c r="MQL65" s="340"/>
      <c r="MQM65" s="340"/>
      <c r="MQN65" s="340"/>
      <c r="MQO65" s="340"/>
      <c r="MQP65" s="340"/>
      <c r="MQQ65" s="340"/>
      <c r="MQR65" s="340"/>
      <c r="MQS65" s="340">
        <f>[8]Orçamento!MQS57</f>
        <v>0</v>
      </c>
      <c r="MQT65" s="340"/>
      <c r="MQU65" s="340"/>
      <c r="MQV65" s="340"/>
      <c r="MQW65" s="340"/>
      <c r="MQX65" s="340"/>
      <c r="MQY65" s="340"/>
      <c r="MQZ65" s="340"/>
      <c r="MRA65" s="340">
        <f>[8]Orçamento!MRA57</f>
        <v>0</v>
      </c>
      <c r="MRB65" s="340"/>
      <c r="MRC65" s="340"/>
      <c r="MRD65" s="340"/>
      <c r="MRE65" s="340"/>
      <c r="MRF65" s="340"/>
      <c r="MRG65" s="340"/>
      <c r="MRH65" s="340"/>
      <c r="MRI65" s="340">
        <f>[8]Orçamento!MRI57</f>
        <v>0</v>
      </c>
      <c r="MRJ65" s="340"/>
      <c r="MRK65" s="340"/>
      <c r="MRL65" s="340"/>
      <c r="MRM65" s="340"/>
      <c r="MRN65" s="340"/>
      <c r="MRO65" s="340"/>
      <c r="MRP65" s="340"/>
      <c r="MRQ65" s="340">
        <f>[8]Orçamento!MRQ57</f>
        <v>0</v>
      </c>
      <c r="MRR65" s="340"/>
      <c r="MRS65" s="340"/>
      <c r="MRT65" s="340"/>
      <c r="MRU65" s="340"/>
      <c r="MRV65" s="340"/>
      <c r="MRW65" s="340"/>
      <c r="MRX65" s="340"/>
      <c r="MRY65" s="340">
        <f>[8]Orçamento!MRY57</f>
        <v>0</v>
      </c>
      <c r="MRZ65" s="340"/>
      <c r="MSA65" s="340"/>
      <c r="MSB65" s="340"/>
      <c r="MSC65" s="340"/>
      <c r="MSD65" s="340"/>
      <c r="MSE65" s="340"/>
      <c r="MSF65" s="340"/>
      <c r="MSG65" s="340">
        <f>[8]Orçamento!MSG57</f>
        <v>0</v>
      </c>
      <c r="MSH65" s="340"/>
      <c r="MSI65" s="340"/>
      <c r="MSJ65" s="340"/>
      <c r="MSK65" s="340"/>
      <c r="MSL65" s="340"/>
      <c r="MSM65" s="340"/>
      <c r="MSN65" s="340"/>
      <c r="MSO65" s="340">
        <f>[8]Orçamento!MSO57</f>
        <v>0</v>
      </c>
      <c r="MSP65" s="340"/>
      <c r="MSQ65" s="340"/>
      <c r="MSR65" s="340"/>
      <c r="MSS65" s="340"/>
      <c r="MST65" s="340"/>
      <c r="MSU65" s="340"/>
      <c r="MSV65" s="340"/>
      <c r="MSW65" s="340">
        <f>[8]Orçamento!MSW57</f>
        <v>0</v>
      </c>
      <c r="MSX65" s="340"/>
      <c r="MSY65" s="340"/>
      <c r="MSZ65" s="340"/>
      <c r="MTA65" s="340"/>
      <c r="MTB65" s="340"/>
      <c r="MTC65" s="340"/>
      <c r="MTD65" s="340"/>
      <c r="MTE65" s="340">
        <f>[8]Orçamento!MTE57</f>
        <v>0</v>
      </c>
      <c r="MTF65" s="340"/>
      <c r="MTG65" s="340"/>
      <c r="MTH65" s="340"/>
      <c r="MTI65" s="340"/>
      <c r="MTJ65" s="340"/>
      <c r="MTK65" s="340"/>
      <c r="MTL65" s="340"/>
      <c r="MTM65" s="340">
        <f>[8]Orçamento!MTM57</f>
        <v>0</v>
      </c>
      <c r="MTN65" s="340"/>
      <c r="MTO65" s="340"/>
      <c r="MTP65" s="340"/>
      <c r="MTQ65" s="340"/>
      <c r="MTR65" s="340"/>
      <c r="MTS65" s="340"/>
      <c r="MTT65" s="340"/>
      <c r="MTU65" s="340">
        <f>[8]Orçamento!MTU57</f>
        <v>0</v>
      </c>
      <c r="MTV65" s="340"/>
      <c r="MTW65" s="340"/>
      <c r="MTX65" s="340"/>
      <c r="MTY65" s="340"/>
      <c r="MTZ65" s="340"/>
      <c r="MUA65" s="340"/>
      <c r="MUB65" s="340"/>
      <c r="MUC65" s="340">
        <f>[8]Orçamento!MUC57</f>
        <v>0</v>
      </c>
      <c r="MUD65" s="340"/>
      <c r="MUE65" s="340"/>
      <c r="MUF65" s="340"/>
      <c r="MUG65" s="340"/>
      <c r="MUH65" s="340"/>
      <c r="MUI65" s="340"/>
      <c r="MUJ65" s="340"/>
      <c r="MUK65" s="340">
        <f>[8]Orçamento!MUK57</f>
        <v>0</v>
      </c>
      <c r="MUL65" s="340"/>
      <c r="MUM65" s="340"/>
      <c r="MUN65" s="340"/>
      <c r="MUO65" s="340"/>
      <c r="MUP65" s="340"/>
      <c r="MUQ65" s="340"/>
      <c r="MUR65" s="340"/>
      <c r="MUS65" s="340">
        <f>[8]Orçamento!MUS57</f>
        <v>0</v>
      </c>
      <c r="MUT65" s="340"/>
      <c r="MUU65" s="340"/>
      <c r="MUV65" s="340"/>
      <c r="MUW65" s="340"/>
      <c r="MUX65" s="340"/>
      <c r="MUY65" s="340"/>
      <c r="MUZ65" s="340"/>
      <c r="MVA65" s="340">
        <f>[8]Orçamento!MVA57</f>
        <v>0</v>
      </c>
      <c r="MVB65" s="340"/>
      <c r="MVC65" s="340"/>
      <c r="MVD65" s="340"/>
      <c r="MVE65" s="340"/>
      <c r="MVF65" s="340"/>
      <c r="MVG65" s="340"/>
      <c r="MVH65" s="340"/>
      <c r="MVI65" s="340">
        <f>[8]Orçamento!MVI57</f>
        <v>0</v>
      </c>
      <c r="MVJ65" s="340"/>
      <c r="MVK65" s="340"/>
      <c r="MVL65" s="340"/>
      <c r="MVM65" s="340"/>
      <c r="MVN65" s="340"/>
      <c r="MVO65" s="340"/>
      <c r="MVP65" s="340"/>
      <c r="MVQ65" s="340">
        <f>[8]Orçamento!MVQ57</f>
        <v>0</v>
      </c>
      <c r="MVR65" s="340"/>
      <c r="MVS65" s="340"/>
      <c r="MVT65" s="340"/>
      <c r="MVU65" s="340"/>
      <c r="MVV65" s="340"/>
      <c r="MVW65" s="340"/>
      <c r="MVX65" s="340"/>
      <c r="MVY65" s="340">
        <f>[8]Orçamento!MVY57</f>
        <v>0</v>
      </c>
      <c r="MVZ65" s="340"/>
      <c r="MWA65" s="340"/>
      <c r="MWB65" s="340"/>
      <c r="MWC65" s="340"/>
      <c r="MWD65" s="340"/>
      <c r="MWE65" s="340"/>
      <c r="MWF65" s="340"/>
      <c r="MWG65" s="340">
        <f>[8]Orçamento!MWG57</f>
        <v>0</v>
      </c>
      <c r="MWH65" s="340"/>
      <c r="MWI65" s="340"/>
      <c r="MWJ65" s="340"/>
      <c r="MWK65" s="340"/>
      <c r="MWL65" s="340"/>
      <c r="MWM65" s="340"/>
      <c r="MWN65" s="340"/>
      <c r="MWO65" s="340">
        <f>[8]Orçamento!MWO57</f>
        <v>0</v>
      </c>
      <c r="MWP65" s="340"/>
      <c r="MWQ65" s="340"/>
      <c r="MWR65" s="340"/>
      <c r="MWS65" s="340"/>
      <c r="MWT65" s="340"/>
      <c r="MWU65" s="340"/>
      <c r="MWV65" s="340"/>
      <c r="MWW65" s="340">
        <f>[8]Orçamento!MWW57</f>
        <v>0</v>
      </c>
      <c r="MWX65" s="340"/>
      <c r="MWY65" s="340"/>
      <c r="MWZ65" s="340"/>
      <c r="MXA65" s="340"/>
      <c r="MXB65" s="340"/>
      <c r="MXC65" s="340"/>
      <c r="MXD65" s="340"/>
      <c r="MXE65" s="340">
        <f>[8]Orçamento!MXE57</f>
        <v>0</v>
      </c>
      <c r="MXF65" s="340"/>
      <c r="MXG65" s="340"/>
      <c r="MXH65" s="340"/>
      <c r="MXI65" s="340"/>
      <c r="MXJ65" s="340"/>
      <c r="MXK65" s="340"/>
      <c r="MXL65" s="340"/>
      <c r="MXM65" s="340">
        <f>[8]Orçamento!MXM57</f>
        <v>0</v>
      </c>
      <c r="MXN65" s="340"/>
      <c r="MXO65" s="340"/>
      <c r="MXP65" s="340"/>
      <c r="MXQ65" s="340"/>
      <c r="MXR65" s="340"/>
      <c r="MXS65" s="340"/>
      <c r="MXT65" s="340"/>
      <c r="MXU65" s="340">
        <f>[8]Orçamento!MXU57</f>
        <v>0</v>
      </c>
      <c r="MXV65" s="340"/>
      <c r="MXW65" s="340"/>
      <c r="MXX65" s="340"/>
      <c r="MXY65" s="340"/>
      <c r="MXZ65" s="340"/>
      <c r="MYA65" s="340"/>
      <c r="MYB65" s="340"/>
      <c r="MYC65" s="340">
        <f>[8]Orçamento!MYC57</f>
        <v>0</v>
      </c>
      <c r="MYD65" s="340"/>
      <c r="MYE65" s="340"/>
      <c r="MYF65" s="340"/>
      <c r="MYG65" s="340"/>
      <c r="MYH65" s="340"/>
      <c r="MYI65" s="340"/>
      <c r="MYJ65" s="340"/>
      <c r="MYK65" s="340">
        <f>[8]Orçamento!MYK57</f>
        <v>0</v>
      </c>
      <c r="MYL65" s="340"/>
      <c r="MYM65" s="340"/>
      <c r="MYN65" s="340"/>
      <c r="MYO65" s="340"/>
      <c r="MYP65" s="340"/>
      <c r="MYQ65" s="340"/>
      <c r="MYR65" s="340"/>
      <c r="MYS65" s="340">
        <f>[8]Orçamento!MYS57</f>
        <v>0</v>
      </c>
      <c r="MYT65" s="340"/>
      <c r="MYU65" s="340"/>
      <c r="MYV65" s="340"/>
      <c r="MYW65" s="340"/>
      <c r="MYX65" s="340"/>
      <c r="MYY65" s="340"/>
      <c r="MYZ65" s="340"/>
      <c r="MZA65" s="340">
        <f>[8]Orçamento!MZA57</f>
        <v>0</v>
      </c>
      <c r="MZB65" s="340"/>
      <c r="MZC65" s="340"/>
      <c r="MZD65" s="340"/>
      <c r="MZE65" s="340"/>
      <c r="MZF65" s="340"/>
      <c r="MZG65" s="340"/>
      <c r="MZH65" s="340"/>
      <c r="MZI65" s="340">
        <f>[8]Orçamento!MZI57</f>
        <v>0</v>
      </c>
      <c r="MZJ65" s="340"/>
      <c r="MZK65" s="340"/>
      <c r="MZL65" s="340"/>
      <c r="MZM65" s="340"/>
      <c r="MZN65" s="340"/>
      <c r="MZO65" s="340"/>
      <c r="MZP65" s="340"/>
      <c r="MZQ65" s="340">
        <f>[8]Orçamento!MZQ57</f>
        <v>0</v>
      </c>
      <c r="MZR65" s="340"/>
      <c r="MZS65" s="340"/>
      <c r="MZT65" s="340"/>
      <c r="MZU65" s="340"/>
      <c r="MZV65" s="340"/>
      <c r="MZW65" s="340"/>
      <c r="MZX65" s="340"/>
      <c r="MZY65" s="340">
        <f>[8]Orçamento!MZY57</f>
        <v>0</v>
      </c>
      <c r="MZZ65" s="340"/>
      <c r="NAA65" s="340"/>
      <c r="NAB65" s="340"/>
      <c r="NAC65" s="340"/>
      <c r="NAD65" s="340"/>
      <c r="NAE65" s="340"/>
      <c r="NAF65" s="340"/>
      <c r="NAG65" s="340">
        <f>[8]Orçamento!NAG57</f>
        <v>0</v>
      </c>
      <c r="NAH65" s="340"/>
      <c r="NAI65" s="340"/>
      <c r="NAJ65" s="340"/>
      <c r="NAK65" s="340"/>
      <c r="NAL65" s="340"/>
      <c r="NAM65" s="340"/>
      <c r="NAN65" s="340"/>
      <c r="NAO65" s="340">
        <f>[8]Orçamento!NAO57</f>
        <v>0</v>
      </c>
      <c r="NAP65" s="340"/>
      <c r="NAQ65" s="340"/>
      <c r="NAR65" s="340"/>
      <c r="NAS65" s="340"/>
      <c r="NAT65" s="340"/>
      <c r="NAU65" s="340"/>
      <c r="NAV65" s="340"/>
      <c r="NAW65" s="340">
        <f>[8]Orçamento!NAW57</f>
        <v>0</v>
      </c>
      <c r="NAX65" s="340"/>
      <c r="NAY65" s="340"/>
      <c r="NAZ65" s="340"/>
      <c r="NBA65" s="340"/>
      <c r="NBB65" s="340"/>
      <c r="NBC65" s="340"/>
      <c r="NBD65" s="340"/>
      <c r="NBE65" s="340">
        <f>[8]Orçamento!NBE57</f>
        <v>0</v>
      </c>
      <c r="NBF65" s="340"/>
      <c r="NBG65" s="340"/>
      <c r="NBH65" s="340"/>
      <c r="NBI65" s="340"/>
      <c r="NBJ65" s="340"/>
      <c r="NBK65" s="340"/>
      <c r="NBL65" s="340"/>
      <c r="NBM65" s="340">
        <f>[8]Orçamento!NBM57</f>
        <v>0</v>
      </c>
      <c r="NBN65" s="340"/>
      <c r="NBO65" s="340"/>
      <c r="NBP65" s="340"/>
      <c r="NBQ65" s="340"/>
      <c r="NBR65" s="340"/>
      <c r="NBS65" s="340"/>
      <c r="NBT65" s="340"/>
      <c r="NBU65" s="340">
        <f>[8]Orçamento!NBU57</f>
        <v>0</v>
      </c>
      <c r="NBV65" s="340"/>
      <c r="NBW65" s="340"/>
      <c r="NBX65" s="340"/>
      <c r="NBY65" s="340"/>
      <c r="NBZ65" s="340"/>
      <c r="NCA65" s="340"/>
      <c r="NCB65" s="340"/>
      <c r="NCC65" s="340">
        <f>[8]Orçamento!NCC57</f>
        <v>0</v>
      </c>
      <c r="NCD65" s="340"/>
      <c r="NCE65" s="340"/>
      <c r="NCF65" s="340"/>
      <c r="NCG65" s="340"/>
      <c r="NCH65" s="340"/>
      <c r="NCI65" s="340"/>
      <c r="NCJ65" s="340"/>
      <c r="NCK65" s="340">
        <f>[8]Orçamento!NCK57</f>
        <v>0</v>
      </c>
      <c r="NCL65" s="340"/>
      <c r="NCM65" s="340"/>
      <c r="NCN65" s="340"/>
      <c r="NCO65" s="340"/>
      <c r="NCP65" s="340"/>
      <c r="NCQ65" s="340"/>
      <c r="NCR65" s="340"/>
      <c r="NCS65" s="340">
        <f>[8]Orçamento!NCS57</f>
        <v>0</v>
      </c>
      <c r="NCT65" s="340"/>
      <c r="NCU65" s="340"/>
      <c r="NCV65" s="340"/>
      <c r="NCW65" s="340"/>
      <c r="NCX65" s="340"/>
      <c r="NCY65" s="340"/>
      <c r="NCZ65" s="340"/>
      <c r="NDA65" s="340">
        <f>[8]Orçamento!NDA57</f>
        <v>0</v>
      </c>
      <c r="NDB65" s="340"/>
      <c r="NDC65" s="340"/>
      <c r="NDD65" s="340"/>
      <c r="NDE65" s="340"/>
      <c r="NDF65" s="340"/>
      <c r="NDG65" s="340"/>
      <c r="NDH65" s="340"/>
      <c r="NDI65" s="340">
        <f>[8]Orçamento!NDI57</f>
        <v>0</v>
      </c>
      <c r="NDJ65" s="340"/>
      <c r="NDK65" s="340"/>
      <c r="NDL65" s="340"/>
      <c r="NDM65" s="340"/>
      <c r="NDN65" s="340"/>
      <c r="NDO65" s="340"/>
      <c r="NDP65" s="340"/>
      <c r="NDQ65" s="340">
        <f>[8]Orçamento!NDQ57</f>
        <v>0</v>
      </c>
      <c r="NDR65" s="340"/>
      <c r="NDS65" s="340"/>
      <c r="NDT65" s="340"/>
      <c r="NDU65" s="340"/>
      <c r="NDV65" s="340"/>
      <c r="NDW65" s="340"/>
      <c r="NDX65" s="340"/>
      <c r="NDY65" s="340">
        <f>[8]Orçamento!NDY57</f>
        <v>0</v>
      </c>
      <c r="NDZ65" s="340"/>
      <c r="NEA65" s="340"/>
      <c r="NEB65" s="340"/>
      <c r="NEC65" s="340"/>
      <c r="NED65" s="340"/>
      <c r="NEE65" s="340"/>
      <c r="NEF65" s="340"/>
      <c r="NEG65" s="340">
        <f>[8]Orçamento!NEG57</f>
        <v>0</v>
      </c>
      <c r="NEH65" s="340"/>
      <c r="NEI65" s="340"/>
      <c r="NEJ65" s="340"/>
      <c r="NEK65" s="340"/>
      <c r="NEL65" s="340"/>
      <c r="NEM65" s="340"/>
      <c r="NEN65" s="340"/>
      <c r="NEO65" s="340">
        <f>[8]Orçamento!NEO57</f>
        <v>0</v>
      </c>
      <c r="NEP65" s="340"/>
      <c r="NEQ65" s="340"/>
      <c r="NER65" s="340"/>
      <c r="NES65" s="340"/>
      <c r="NET65" s="340"/>
      <c r="NEU65" s="340"/>
      <c r="NEV65" s="340"/>
      <c r="NEW65" s="340">
        <f>[8]Orçamento!NEW57</f>
        <v>0</v>
      </c>
      <c r="NEX65" s="340"/>
      <c r="NEY65" s="340"/>
      <c r="NEZ65" s="340"/>
      <c r="NFA65" s="340"/>
      <c r="NFB65" s="340"/>
      <c r="NFC65" s="340"/>
      <c r="NFD65" s="340"/>
      <c r="NFE65" s="340">
        <f>[8]Orçamento!NFE57</f>
        <v>0</v>
      </c>
      <c r="NFF65" s="340"/>
      <c r="NFG65" s="340"/>
      <c r="NFH65" s="340"/>
      <c r="NFI65" s="340"/>
      <c r="NFJ65" s="340"/>
      <c r="NFK65" s="340"/>
      <c r="NFL65" s="340"/>
      <c r="NFM65" s="340">
        <f>[8]Orçamento!NFM57</f>
        <v>0</v>
      </c>
      <c r="NFN65" s="340"/>
      <c r="NFO65" s="340"/>
      <c r="NFP65" s="340"/>
      <c r="NFQ65" s="340"/>
      <c r="NFR65" s="340"/>
      <c r="NFS65" s="340"/>
      <c r="NFT65" s="340"/>
      <c r="NFU65" s="340">
        <f>[8]Orçamento!NFU57</f>
        <v>0</v>
      </c>
      <c r="NFV65" s="340"/>
      <c r="NFW65" s="340"/>
      <c r="NFX65" s="340"/>
      <c r="NFY65" s="340"/>
      <c r="NFZ65" s="340"/>
      <c r="NGA65" s="340"/>
      <c r="NGB65" s="340"/>
      <c r="NGC65" s="340">
        <f>[8]Orçamento!NGC57</f>
        <v>0</v>
      </c>
      <c r="NGD65" s="340"/>
      <c r="NGE65" s="340"/>
      <c r="NGF65" s="340"/>
      <c r="NGG65" s="340"/>
      <c r="NGH65" s="340"/>
      <c r="NGI65" s="340"/>
      <c r="NGJ65" s="340"/>
      <c r="NGK65" s="340">
        <f>[8]Orçamento!NGK57</f>
        <v>0</v>
      </c>
      <c r="NGL65" s="340"/>
      <c r="NGM65" s="340"/>
      <c r="NGN65" s="340"/>
      <c r="NGO65" s="340"/>
      <c r="NGP65" s="340"/>
      <c r="NGQ65" s="340"/>
      <c r="NGR65" s="340"/>
      <c r="NGS65" s="340">
        <f>[8]Orçamento!NGS57</f>
        <v>0</v>
      </c>
      <c r="NGT65" s="340"/>
      <c r="NGU65" s="340"/>
      <c r="NGV65" s="340"/>
      <c r="NGW65" s="340"/>
      <c r="NGX65" s="340"/>
      <c r="NGY65" s="340"/>
      <c r="NGZ65" s="340"/>
      <c r="NHA65" s="340">
        <f>[8]Orçamento!NHA57</f>
        <v>0</v>
      </c>
      <c r="NHB65" s="340"/>
      <c r="NHC65" s="340"/>
      <c r="NHD65" s="340"/>
      <c r="NHE65" s="340"/>
      <c r="NHF65" s="340"/>
      <c r="NHG65" s="340"/>
      <c r="NHH65" s="340"/>
      <c r="NHI65" s="340">
        <f>[8]Orçamento!NHI57</f>
        <v>0</v>
      </c>
      <c r="NHJ65" s="340"/>
      <c r="NHK65" s="340"/>
      <c r="NHL65" s="340"/>
      <c r="NHM65" s="340"/>
      <c r="NHN65" s="340"/>
      <c r="NHO65" s="340"/>
      <c r="NHP65" s="340"/>
      <c r="NHQ65" s="340">
        <f>[8]Orçamento!NHQ57</f>
        <v>0</v>
      </c>
      <c r="NHR65" s="340"/>
      <c r="NHS65" s="340"/>
      <c r="NHT65" s="340"/>
      <c r="NHU65" s="340"/>
      <c r="NHV65" s="340"/>
      <c r="NHW65" s="340"/>
      <c r="NHX65" s="340"/>
      <c r="NHY65" s="340">
        <f>[8]Orçamento!NHY57</f>
        <v>0</v>
      </c>
      <c r="NHZ65" s="340"/>
      <c r="NIA65" s="340"/>
      <c r="NIB65" s="340"/>
      <c r="NIC65" s="340"/>
      <c r="NID65" s="340"/>
      <c r="NIE65" s="340"/>
      <c r="NIF65" s="340"/>
      <c r="NIG65" s="340">
        <f>[8]Orçamento!NIG57</f>
        <v>0</v>
      </c>
      <c r="NIH65" s="340"/>
      <c r="NII65" s="340"/>
      <c r="NIJ65" s="340"/>
      <c r="NIK65" s="340"/>
      <c r="NIL65" s="340"/>
      <c r="NIM65" s="340"/>
      <c r="NIN65" s="340"/>
      <c r="NIO65" s="340">
        <f>[8]Orçamento!NIO57</f>
        <v>0</v>
      </c>
      <c r="NIP65" s="340"/>
      <c r="NIQ65" s="340"/>
      <c r="NIR65" s="340"/>
      <c r="NIS65" s="340"/>
      <c r="NIT65" s="340"/>
      <c r="NIU65" s="340"/>
      <c r="NIV65" s="340"/>
      <c r="NIW65" s="340">
        <f>[8]Orçamento!NIW57</f>
        <v>0</v>
      </c>
      <c r="NIX65" s="340"/>
      <c r="NIY65" s="340"/>
      <c r="NIZ65" s="340"/>
      <c r="NJA65" s="340"/>
      <c r="NJB65" s="340"/>
      <c r="NJC65" s="340"/>
      <c r="NJD65" s="340"/>
      <c r="NJE65" s="340">
        <f>[8]Orçamento!NJE57</f>
        <v>0</v>
      </c>
      <c r="NJF65" s="340"/>
      <c r="NJG65" s="340"/>
      <c r="NJH65" s="340"/>
      <c r="NJI65" s="340"/>
      <c r="NJJ65" s="340"/>
      <c r="NJK65" s="340"/>
      <c r="NJL65" s="340"/>
      <c r="NJM65" s="340">
        <f>[8]Orçamento!NJM57</f>
        <v>0</v>
      </c>
      <c r="NJN65" s="340"/>
      <c r="NJO65" s="340"/>
      <c r="NJP65" s="340"/>
      <c r="NJQ65" s="340"/>
      <c r="NJR65" s="340"/>
      <c r="NJS65" s="340"/>
      <c r="NJT65" s="340"/>
      <c r="NJU65" s="340">
        <f>[8]Orçamento!NJU57</f>
        <v>0</v>
      </c>
      <c r="NJV65" s="340"/>
      <c r="NJW65" s="340"/>
      <c r="NJX65" s="340"/>
      <c r="NJY65" s="340"/>
      <c r="NJZ65" s="340"/>
      <c r="NKA65" s="340"/>
      <c r="NKB65" s="340"/>
      <c r="NKC65" s="340">
        <f>[8]Orçamento!NKC57</f>
        <v>0</v>
      </c>
      <c r="NKD65" s="340"/>
      <c r="NKE65" s="340"/>
      <c r="NKF65" s="340"/>
      <c r="NKG65" s="340"/>
      <c r="NKH65" s="340"/>
      <c r="NKI65" s="340"/>
      <c r="NKJ65" s="340"/>
      <c r="NKK65" s="340">
        <f>[8]Orçamento!NKK57</f>
        <v>0</v>
      </c>
      <c r="NKL65" s="340"/>
      <c r="NKM65" s="340"/>
      <c r="NKN65" s="340"/>
      <c r="NKO65" s="340"/>
      <c r="NKP65" s="340"/>
      <c r="NKQ65" s="340"/>
      <c r="NKR65" s="340"/>
      <c r="NKS65" s="340">
        <f>[8]Orçamento!NKS57</f>
        <v>0</v>
      </c>
      <c r="NKT65" s="340"/>
      <c r="NKU65" s="340"/>
      <c r="NKV65" s="340"/>
      <c r="NKW65" s="340"/>
      <c r="NKX65" s="340"/>
      <c r="NKY65" s="340"/>
      <c r="NKZ65" s="340"/>
      <c r="NLA65" s="340">
        <f>[8]Orçamento!NLA57</f>
        <v>0</v>
      </c>
      <c r="NLB65" s="340"/>
      <c r="NLC65" s="340"/>
      <c r="NLD65" s="340"/>
      <c r="NLE65" s="340"/>
      <c r="NLF65" s="340"/>
      <c r="NLG65" s="340"/>
      <c r="NLH65" s="340"/>
      <c r="NLI65" s="340">
        <f>[8]Orçamento!NLI57</f>
        <v>0</v>
      </c>
      <c r="NLJ65" s="340"/>
      <c r="NLK65" s="340"/>
      <c r="NLL65" s="340"/>
      <c r="NLM65" s="340"/>
      <c r="NLN65" s="340"/>
      <c r="NLO65" s="340"/>
      <c r="NLP65" s="340"/>
      <c r="NLQ65" s="340">
        <f>[8]Orçamento!NLQ57</f>
        <v>0</v>
      </c>
      <c r="NLR65" s="340"/>
      <c r="NLS65" s="340"/>
      <c r="NLT65" s="340"/>
      <c r="NLU65" s="340"/>
      <c r="NLV65" s="340"/>
      <c r="NLW65" s="340"/>
      <c r="NLX65" s="340"/>
      <c r="NLY65" s="340">
        <f>[8]Orçamento!NLY57</f>
        <v>0</v>
      </c>
      <c r="NLZ65" s="340"/>
      <c r="NMA65" s="340"/>
      <c r="NMB65" s="340"/>
      <c r="NMC65" s="340"/>
      <c r="NMD65" s="340"/>
      <c r="NME65" s="340"/>
      <c r="NMF65" s="340"/>
      <c r="NMG65" s="340">
        <f>[8]Orçamento!NMG57</f>
        <v>0</v>
      </c>
      <c r="NMH65" s="340"/>
      <c r="NMI65" s="340"/>
      <c r="NMJ65" s="340"/>
      <c r="NMK65" s="340"/>
      <c r="NML65" s="340"/>
      <c r="NMM65" s="340"/>
      <c r="NMN65" s="340"/>
      <c r="NMO65" s="340">
        <f>[8]Orçamento!NMO57</f>
        <v>0</v>
      </c>
      <c r="NMP65" s="340"/>
      <c r="NMQ65" s="340"/>
      <c r="NMR65" s="340"/>
      <c r="NMS65" s="340"/>
      <c r="NMT65" s="340"/>
      <c r="NMU65" s="340"/>
      <c r="NMV65" s="340"/>
      <c r="NMW65" s="340">
        <f>[8]Orçamento!NMW57</f>
        <v>0</v>
      </c>
      <c r="NMX65" s="340"/>
      <c r="NMY65" s="340"/>
      <c r="NMZ65" s="340"/>
      <c r="NNA65" s="340"/>
      <c r="NNB65" s="340"/>
      <c r="NNC65" s="340"/>
      <c r="NND65" s="340"/>
      <c r="NNE65" s="340">
        <f>[8]Orçamento!NNE57</f>
        <v>0</v>
      </c>
      <c r="NNF65" s="340"/>
      <c r="NNG65" s="340"/>
      <c r="NNH65" s="340"/>
      <c r="NNI65" s="340"/>
      <c r="NNJ65" s="340"/>
      <c r="NNK65" s="340"/>
      <c r="NNL65" s="340"/>
      <c r="NNM65" s="340">
        <f>[8]Orçamento!NNM57</f>
        <v>0</v>
      </c>
      <c r="NNN65" s="340"/>
      <c r="NNO65" s="340"/>
      <c r="NNP65" s="340"/>
      <c r="NNQ65" s="340"/>
      <c r="NNR65" s="340"/>
      <c r="NNS65" s="340"/>
      <c r="NNT65" s="340"/>
      <c r="NNU65" s="340">
        <f>[8]Orçamento!NNU57</f>
        <v>0</v>
      </c>
      <c r="NNV65" s="340"/>
      <c r="NNW65" s="340"/>
      <c r="NNX65" s="340"/>
      <c r="NNY65" s="340"/>
      <c r="NNZ65" s="340"/>
      <c r="NOA65" s="340"/>
      <c r="NOB65" s="340"/>
      <c r="NOC65" s="340">
        <f>[8]Orçamento!NOC57</f>
        <v>0</v>
      </c>
      <c r="NOD65" s="340"/>
      <c r="NOE65" s="340"/>
      <c r="NOF65" s="340"/>
      <c r="NOG65" s="340"/>
      <c r="NOH65" s="340"/>
      <c r="NOI65" s="340"/>
      <c r="NOJ65" s="340"/>
      <c r="NOK65" s="340">
        <f>[8]Orçamento!NOK57</f>
        <v>0</v>
      </c>
      <c r="NOL65" s="340"/>
      <c r="NOM65" s="340"/>
      <c r="NON65" s="340"/>
      <c r="NOO65" s="340"/>
      <c r="NOP65" s="340"/>
      <c r="NOQ65" s="340"/>
      <c r="NOR65" s="340"/>
      <c r="NOS65" s="340">
        <f>[8]Orçamento!NOS57</f>
        <v>0</v>
      </c>
      <c r="NOT65" s="340"/>
      <c r="NOU65" s="340"/>
      <c r="NOV65" s="340"/>
      <c r="NOW65" s="340"/>
      <c r="NOX65" s="340"/>
      <c r="NOY65" s="340"/>
      <c r="NOZ65" s="340"/>
      <c r="NPA65" s="340">
        <f>[8]Orçamento!NPA57</f>
        <v>0</v>
      </c>
      <c r="NPB65" s="340"/>
      <c r="NPC65" s="340"/>
      <c r="NPD65" s="340"/>
      <c r="NPE65" s="340"/>
      <c r="NPF65" s="340"/>
      <c r="NPG65" s="340"/>
      <c r="NPH65" s="340"/>
      <c r="NPI65" s="340">
        <f>[8]Orçamento!NPI57</f>
        <v>0</v>
      </c>
      <c r="NPJ65" s="340"/>
      <c r="NPK65" s="340"/>
      <c r="NPL65" s="340"/>
      <c r="NPM65" s="340"/>
      <c r="NPN65" s="340"/>
      <c r="NPO65" s="340"/>
      <c r="NPP65" s="340"/>
      <c r="NPQ65" s="340">
        <f>[8]Orçamento!NPQ57</f>
        <v>0</v>
      </c>
      <c r="NPR65" s="340"/>
      <c r="NPS65" s="340"/>
      <c r="NPT65" s="340"/>
      <c r="NPU65" s="340"/>
      <c r="NPV65" s="340"/>
      <c r="NPW65" s="340"/>
      <c r="NPX65" s="340"/>
      <c r="NPY65" s="340">
        <f>[8]Orçamento!NPY57</f>
        <v>0</v>
      </c>
      <c r="NPZ65" s="340"/>
      <c r="NQA65" s="340"/>
      <c r="NQB65" s="340"/>
      <c r="NQC65" s="340"/>
      <c r="NQD65" s="340"/>
      <c r="NQE65" s="340"/>
      <c r="NQF65" s="340"/>
      <c r="NQG65" s="340">
        <f>[8]Orçamento!NQG57</f>
        <v>0</v>
      </c>
      <c r="NQH65" s="340"/>
      <c r="NQI65" s="340"/>
      <c r="NQJ65" s="340"/>
      <c r="NQK65" s="340"/>
      <c r="NQL65" s="340"/>
      <c r="NQM65" s="340"/>
      <c r="NQN65" s="340"/>
      <c r="NQO65" s="340">
        <f>[8]Orçamento!NQO57</f>
        <v>0</v>
      </c>
      <c r="NQP65" s="340"/>
      <c r="NQQ65" s="340"/>
      <c r="NQR65" s="340"/>
      <c r="NQS65" s="340"/>
      <c r="NQT65" s="340"/>
      <c r="NQU65" s="340"/>
      <c r="NQV65" s="340"/>
      <c r="NQW65" s="340">
        <f>[8]Orçamento!NQW57</f>
        <v>0</v>
      </c>
      <c r="NQX65" s="340"/>
      <c r="NQY65" s="340"/>
      <c r="NQZ65" s="340"/>
      <c r="NRA65" s="340"/>
      <c r="NRB65" s="340"/>
      <c r="NRC65" s="340"/>
      <c r="NRD65" s="340"/>
      <c r="NRE65" s="340">
        <f>[8]Orçamento!NRE57</f>
        <v>0</v>
      </c>
      <c r="NRF65" s="340"/>
      <c r="NRG65" s="340"/>
      <c r="NRH65" s="340"/>
      <c r="NRI65" s="340"/>
      <c r="NRJ65" s="340"/>
      <c r="NRK65" s="340"/>
      <c r="NRL65" s="340"/>
      <c r="NRM65" s="340">
        <f>[8]Orçamento!NRM57</f>
        <v>0</v>
      </c>
      <c r="NRN65" s="340"/>
      <c r="NRO65" s="340"/>
      <c r="NRP65" s="340"/>
      <c r="NRQ65" s="340"/>
      <c r="NRR65" s="340"/>
      <c r="NRS65" s="340"/>
      <c r="NRT65" s="340"/>
      <c r="NRU65" s="340">
        <f>[8]Orçamento!NRU57</f>
        <v>0</v>
      </c>
      <c r="NRV65" s="340"/>
      <c r="NRW65" s="340"/>
      <c r="NRX65" s="340"/>
      <c r="NRY65" s="340"/>
      <c r="NRZ65" s="340"/>
      <c r="NSA65" s="340"/>
      <c r="NSB65" s="340"/>
      <c r="NSC65" s="340">
        <f>[8]Orçamento!NSC57</f>
        <v>0</v>
      </c>
      <c r="NSD65" s="340"/>
      <c r="NSE65" s="340"/>
      <c r="NSF65" s="340"/>
      <c r="NSG65" s="340"/>
      <c r="NSH65" s="340"/>
      <c r="NSI65" s="340"/>
      <c r="NSJ65" s="340"/>
      <c r="NSK65" s="340">
        <f>[8]Orçamento!NSK57</f>
        <v>0</v>
      </c>
      <c r="NSL65" s="340"/>
      <c r="NSM65" s="340"/>
      <c r="NSN65" s="340"/>
      <c r="NSO65" s="340"/>
      <c r="NSP65" s="340"/>
      <c r="NSQ65" s="340"/>
      <c r="NSR65" s="340"/>
      <c r="NSS65" s="340">
        <f>[8]Orçamento!NSS57</f>
        <v>0</v>
      </c>
      <c r="NST65" s="340"/>
      <c r="NSU65" s="340"/>
      <c r="NSV65" s="340"/>
      <c r="NSW65" s="340"/>
      <c r="NSX65" s="340"/>
      <c r="NSY65" s="340"/>
      <c r="NSZ65" s="340"/>
      <c r="NTA65" s="340">
        <f>[8]Orçamento!NTA57</f>
        <v>0</v>
      </c>
      <c r="NTB65" s="340"/>
      <c r="NTC65" s="340"/>
      <c r="NTD65" s="340"/>
      <c r="NTE65" s="340"/>
      <c r="NTF65" s="340"/>
      <c r="NTG65" s="340"/>
      <c r="NTH65" s="340"/>
      <c r="NTI65" s="340">
        <f>[8]Orçamento!NTI57</f>
        <v>0</v>
      </c>
      <c r="NTJ65" s="340"/>
      <c r="NTK65" s="340"/>
      <c r="NTL65" s="340"/>
      <c r="NTM65" s="340"/>
      <c r="NTN65" s="340"/>
      <c r="NTO65" s="340"/>
      <c r="NTP65" s="340"/>
      <c r="NTQ65" s="340">
        <f>[8]Orçamento!NTQ57</f>
        <v>0</v>
      </c>
      <c r="NTR65" s="340"/>
      <c r="NTS65" s="340"/>
      <c r="NTT65" s="340"/>
      <c r="NTU65" s="340"/>
      <c r="NTV65" s="340"/>
      <c r="NTW65" s="340"/>
      <c r="NTX65" s="340"/>
      <c r="NTY65" s="340">
        <f>[8]Orçamento!NTY57</f>
        <v>0</v>
      </c>
      <c r="NTZ65" s="340"/>
      <c r="NUA65" s="340"/>
      <c r="NUB65" s="340"/>
      <c r="NUC65" s="340"/>
      <c r="NUD65" s="340"/>
      <c r="NUE65" s="340"/>
      <c r="NUF65" s="340"/>
      <c r="NUG65" s="340">
        <f>[8]Orçamento!NUG57</f>
        <v>0</v>
      </c>
      <c r="NUH65" s="340"/>
      <c r="NUI65" s="340"/>
      <c r="NUJ65" s="340"/>
      <c r="NUK65" s="340"/>
      <c r="NUL65" s="340"/>
      <c r="NUM65" s="340"/>
      <c r="NUN65" s="340"/>
      <c r="NUO65" s="340">
        <f>[8]Orçamento!NUO57</f>
        <v>0</v>
      </c>
      <c r="NUP65" s="340"/>
      <c r="NUQ65" s="340"/>
      <c r="NUR65" s="340"/>
      <c r="NUS65" s="340"/>
      <c r="NUT65" s="340"/>
      <c r="NUU65" s="340"/>
      <c r="NUV65" s="340"/>
      <c r="NUW65" s="340">
        <f>[8]Orçamento!NUW57</f>
        <v>0</v>
      </c>
      <c r="NUX65" s="340"/>
      <c r="NUY65" s="340"/>
      <c r="NUZ65" s="340"/>
      <c r="NVA65" s="340"/>
      <c r="NVB65" s="340"/>
      <c r="NVC65" s="340"/>
      <c r="NVD65" s="340"/>
      <c r="NVE65" s="340">
        <f>[8]Orçamento!NVE57</f>
        <v>0</v>
      </c>
      <c r="NVF65" s="340"/>
      <c r="NVG65" s="340"/>
      <c r="NVH65" s="340"/>
      <c r="NVI65" s="340"/>
      <c r="NVJ65" s="340"/>
      <c r="NVK65" s="340"/>
      <c r="NVL65" s="340"/>
      <c r="NVM65" s="340">
        <f>[8]Orçamento!NVM57</f>
        <v>0</v>
      </c>
      <c r="NVN65" s="340"/>
      <c r="NVO65" s="340"/>
      <c r="NVP65" s="340"/>
      <c r="NVQ65" s="340"/>
      <c r="NVR65" s="340"/>
      <c r="NVS65" s="340"/>
      <c r="NVT65" s="340"/>
      <c r="NVU65" s="340">
        <f>[8]Orçamento!NVU57</f>
        <v>0</v>
      </c>
      <c r="NVV65" s="340"/>
      <c r="NVW65" s="340"/>
      <c r="NVX65" s="340"/>
      <c r="NVY65" s="340"/>
      <c r="NVZ65" s="340"/>
      <c r="NWA65" s="340"/>
      <c r="NWB65" s="340"/>
      <c r="NWC65" s="340">
        <f>[8]Orçamento!NWC57</f>
        <v>0</v>
      </c>
      <c r="NWD65" s="340"/>
      <c r="NWE65" s="340"/>
      <c r="NWF65" s="340"/>
      <c r="NWG65" s="340"/>
      <c r="NWH65" s="340"/>
      <c r="NWI65" s="340"/>
      <c r="NWJ65" s="340"/>
      <c r="NWK65" s="340">
        <f>[8]Orçamento!NWK57</f>
        <v>0</v>
      </c>
      <c r="NWL65" s="340"/>
      <c r="NWM65" s="340"/>
      <c r="NWN65" s="340"/>
      <c r="NWO65" s="340"/>
      <c r="NWP65" s="340"/>
      <c r="NWQ65" s="340"/>
      <c r="NWR65" s="340"/>
      <c r="NWS65" s="340">
        <f>[8]Orçamento!NWS57</f>
        <v>0</v>
      </c>
      <c r="NWT65" s="340"/>
      <c r="NWU65" s="340"/>
      <c r="NWV65" s="340"/>
      <c r="NWW65" s="340"/>
      <c r="NWX65" s="340"/>
      <c r="NWY65" s="340"/>
      <c r="NWZ65" s="340"/>
      <c r="NXA65" s="340">
        <f>[8]Orçamento!NXA57</f>
        <v>0</v>
      </c>
      <c r="NXB65" s="340"/>
      <c r="NXC65" s="340"/>
      <c r="NXD65" s="340"/>
      <c r="NXE65" s="340"/>
      <c r="NXF65" s="340"/>
      <c r="NXG65" s="340"/>
      <c r="NXH65" s="340"/>
      <c r="NXI65" s="340">
        <f>[8]Orçamento!NXI57</f>
        <v>0</v>
      </c>
      <c r="NXJ65" s="340"/>
      <c r="NXK65" s="340"/>
      <c r="NXL65" s="340"/>
      <c r="NXM65" s="340"/>
      <c r="NXN65" s="340"/>
      <c r="NXO65" s="340"/>
      <c r="NXP65" s="340"/>
      <c r="NXQ65" s="340">
        <f>[8]Orçamento!NXQ57</f>
        <v>0</v>
      </c>
      <c r="NXR65" s="340"/>
      <c r="NXS65" s="340"/>
      <c r="NXT65" s="340"/>
      <c r="NXU65" s="340"/>
      <c r="NXV65" s="340"/>
      <c r="NXW65" s="340"/>
      <c r="NXX65" s="340"/>
      <c r="NXY65" s="340">
        <f>[8]Orçamento!NXY57</f>
        <v>0</v>
      </c>
      <c r="NXZ65" s="340"/>
      <c r="NYA65" s="340"/>
      <c r="NYB65" s="340"/>
      <c r="NYC65" s="340"/>
      <c r="NYD65" s="340"/>
      <c r="NYE65" s="340"/>
      <c r="NYF65" s="340"/>
      <c r="NYG65" s="340">
        <f>[8]Orçamento!NYG57</f>
        <v>0</v>
      </c>
      <c r="NYH65" s="340"/>
      <c r="NYI65" s="340"/>
      <c r="NYJ65" s="340"/>
      <c r="NYK65" s="340"/>
      <c r="NYL65" s="340"/>
      <c r="NYM65" s="340"/>
      <c r="NYN65" s="340"/>
      <c r="NYO65" s="340">
        <f>[8]Orçamento!NYO57</f>
        <v>0</v>
      </c>
      <c r="NYP65" s="340"/>
      <c r="NYQ65" s="340"/>
      <c r="NYR65" s="340"/>
      <c r="NYS65" s="340"/>
      <c r="NYT65" s="340"/>
      <c r="NYU65" s="340"/>
      <c r="NYV65" s="340"/>
      <c r="NYW65" s="340">
        <f>[8]Orçamento!NYW57</f>
        <v>0</v>
      </c>
      <c r="NYX65" s="340"/>
      <c r="NYY65" s="340"/>
      <c r="NYZ65" s="340"/>
      <c r="NZA65" s="340"/>
      <c r="NZB65" s="340"/>
      <c r="NZC65" s="340"/>
      <c r="NZD65" s="340"/>
      <c r="NZE65" s="340">
        <f>[8]Orçamento!NZE57</f>
        <v>0</v>
      </c>
      <c r="NZF65" s="340"/>
      <c r="NZG65" s="340"/>
      <c r="NZH65" s="340"/>
      <c r="NZI65" s="340"/>
      <c r="NZJ65" s="340"/>
      <c r="NZK65" s="340"/>
      <c r="NZL65" s="340"/>
      <c r="NZM65" s="340">
        <f>[8]Orçamento!NZM57</f>
        <v>0</v>
      </c>
      <c r="NZN65" s="340"/>
      <c r="NZO65" s="340"/>
      <c r="NZP65" s="340"/>
      <c r="NZQ65" s="340"/>
      <c r="NZR65" s="340"/>
      <c r="NZS65" s="340"/>
      <c r="NZT65" s="340"/>
      <c r="NZU65" s="340">
        <f>[8]Orçamento!NZU57</f>
        <v>0</v>
      </c>
      <c r="NZV65" s="340"/>
      <c r="NZW65" s="340"/>
      <c r="NZX65" s="340"/>
      <c r="NZY65" s="340"/>
      <c r="NZZ65" s="340"/>
      <c r="OAA65" s="340"/>
      <c r="OAB65" s="340"/>
      <c r="OAC65" s="340">
        <f>[8]Orçamento!OAC57</f>
        <v>0</v>
      </c>
      <c r="OAD65" s="340"/>
      <c r="OAE65" s="340"/>
      <c r="OAF65" s="340"/>
      <c r="OAG65" s="340"/>
      <c r="OAH65" s="340"/>
      <c r="OAI65" s="340"/>
      <c r="OAJ65" s="340"/>
      <c r="OAK65" s="340">
        <f>[8]Orçamento!OAK57</f>
        <v>0</v>
      </c>
      <c r="OAL65" s="340"/>
      <c r="OAM65" s="340"/>
      <c r="OAN65" s="340"/>
      <c r="OAO65" s="340"/>
      <c r="OAP65" s="340"/>
      <c r="OAQ65" s="340"/>
      <c r="OAR65" s="340"/>
      <c r="OAS65" s="340">
        <f>[8]Orçamento!OAS57</f>
        <v>0</v>
      </c>
      <c r="OAT65" s="340"/>
      <c r="OAU65" s="340"/>
      <c r="OAV65" s="340"/>
      <c r="OAW65" s="340"/>
      <c r="OAX65" s="340"/>
      <c r="OAY65" s="340"/>
      <c r="OAZ65" s="340"/>
      <c r="OBA65" s="340">
        <f>[8]Orçamento!OBA57</f>
        <v>0</v>
      </c>
      <c r="OBB65" s="340"/>
      <c r="OBC65" s="340"/>
      <c r="OBD65" s="340"/>
      <c r="OBE65" s="340"/>
      <c r="OBF65" s="340"/>
      <c r="OBG65" s="340"/>
      <c r="OBH65" s="340"/>
      <c r="OBI65" s="340">
        <f>[8]Orçamento!OBI57</f>
        <v>0</v>
      </c>
      <c r="OBJ65" s="340"/>
      <c r="OBK65" s="340"/>
      <c r="OBL65" s="340"/>
      <c r="OBM65" s="340"/>
      <c r="OBN65" s="340"/>
      <c r="OBO65" s="340"/>
      <c r="OBP65" s="340"/>
      <c r="OBQ65" s="340">
        <f>[8]Orçamento!OBQ57</f>
        <v>0</v>
      </c>
      <c r="OBR65" s="340"/>
      <c r="OBS65" s="340"/>
      <c r="OBT65" s="340"/>
      <c r="OBU65" s="340"/>
      <c r="OBV65" s="340"/>
      <c r="OBW65" s="340"/>
      <c r="OBX65" s="340"/>
      <c r="OBY65" s="340">
        <f>[8]Orçamento!OBY57</f>
        <v>0</v>
      </c>
      <c r="OBZ65" s="340"/>
      <c r="OCA65" s="340"/>
      <c r="OCB65" s="340"/>
      <c r="OCC65" s="340"/>
      <c r="OCD65" s="340"/>
      <c r="OCE65" s="340"/>
      <c r="OCF65" s="340"/>
      <c r="OCG65" s="340">
        <f>[8]Orçamento!OCG57</f>
        <v>0</v>
      </c>
      <c r="OCH65" s="340"/>
      <c r="OCI65" s="340"/>
      <c r="OCJ65" s="340"/>
      <c r="OCK65" s="340"/>
      <c r="OCL65" s="340"/>
      <c r="OCM65" s="340"/>
      <c r="OCN65" s="340"/>
      <c r="OCO65" s="340">
        <f>[8]Orçamento!OCO57</f>
        <v>0</v>
      </c>
      <c r="OCP65" s="340"/>
      <c r="OCQ65" s="340"/>
      <c r="OCR65" s="340"/>
      <c r="OCS65" s="340"/>
      <c r="OCT65" s="340"/>
      <c r="OCU65" s="340"/>
      <c r="OCV65" s="340"/>
      <c r="OCW65" s="340">
        <f>[8]Orçamento!OCW57</f>
        <v>0</v>
      </c>
      <c r="OCX65" s="340"/>
      <c r="OCY65" s="340"/>
      <c r="OCZ65" s="340"/>
      <c r="ODA65" s="340"/>
      <c r="ODB65" s="340"/>
      <c r="ODC65" s="340"/>
      <c r="ODD65" s="340"/>
      <c r="ODE65" s="340">
        <f>[8]Orçamento!ODE57</f>
        <v>0</v>
      </c>
      <c r="ODF65" s="340"/>
      <c r="ODG65" s="340"/>
      <c r="ODH65" s="340"/>
      <c r="ODI65" s="340"/>
      <c r="ODJ65" s="340"/>
      <c r="ODK65" s="340"/>
      <c r="ODL65" s="340"/>
      <c r="ODM65" s="340">
        <f>[8]Orçamento!ODM57</f>
        <v>0</v>
      </c>
      <c r="ODN65" s="340"/>
      <c r="ODO65" s="340"/>
      <c r="ODP65" s="340"/>
      <c r="ODQ65" s="340"/>
      <c r="ODR65" s="340"/>
      <c r="ODS65" s="340"/>
      <c r="ODT65" s="340"/>
      <c r="ODU65" s="340">
        <f>[8]Orçamento!ODU57</f>
        <v>0</v>
      </c>
      <c r="ODV65" s="340"/>
      <c r="ODW65" s="340"/>
      <c r="ODX65" s="340"/>
      <c r="ODY65" s="340"/>
      <c r="ODZ65" s="340"/>
      <c r="OEA65" s="340"/>
      <c r="OEB65" s="340"/>
      <c r="OEC65" s="340">
        <f>[8]Orçamento!OEC57</f>
        <v>0</v>
      </c>
      <c r="OED65" s="340"/>
      <c r="OEE65" s="340"/>
      <c r="OEF65" s="340"/>
      <c r="OEG65" s="340"/>
      <c r="OEH65" s="340"/>
      <c r="OEI65" s="340"/>
      <c r="OEJ65" s="340"/>
      <c r="OEK65" s="340">
        <f>[8]Orçamento!OEK57</f>
        <v>0</v>
      </c>
      <c r="OEL65" s="340"/>
      <c r="OEM65" s="340"/>
      <c r="OEN65" s="340"/>
      <c r="OEO65" s="340"/>
      <c r="OEP65" s="340"/>
      <c r="OEQ65" s="340"/>
      <c r="OER65" s="340"/>
      <c r="OES65" s="340">
        <f>[8]Orçamento!OES57</f>
        <v>0</v>
      </c>
      <c r="OET65" s="340"/>
      <c r="OEU65" s="340"/>
      <c r="OEV65" s="340"/>
      <c r="OEW65" s="340"/>
      <c r="OEX65" s="340"/>
      <c r="OEY65" s="340"/>
      <c r="OEZ65" s="340"/>
      <c r="OFA65" s="340">
        <f>[8]Orçamento!OFA57</f>
        <v>0</v>
      </c>
      <c r="OFB65" s="340"/>
      <c r="OFC65" s="340"/>
      <c r="OFD65" s="340"/>
      <c r="OFE65" s="340"/>
      <c r="OFF65" s="340"/>
      <c r="OFG65" s="340"/>
      <c r="OFH65" s="340"/>
      <c r="OFI65" s="340">
        <f>[8]Orçamento!OFI57</f>
        <v>0</v>
      </c>
      <c r="OFJ65" s="340"/>
      <c r="OFK65" s="340"/>
      <c r="OFL65" s="340"/>
      <c r="OFM65" s="340"/>
      <c r="OFN65" s="340"/>
      <c r="OFO65" s="340"/>
      <c r="OFP65" s="340"/>
      <c r="OFQ65" s="340">
        <f>[8]Orçamento!OFQ57</f>
        <v>0</v>
      </c>
      <c r="OFR65" s="340"/>
      <c r="OFS65" s="340"/>
      <c r="OFT65" s="340"/>
      <c r="OFU65" s="340"/>
      <c r="OFV65" s="340"/>
      <c r="OFW65" s="340"/>
      <c r="OFX65" s="340"/>
      <c r="OFY65" s="340">
        <f>[8]Orçamento!OFY57</f>
        <v>0</v>
      </c>
      <c r="OFZ65" s="340"/>
      <c r="OGA65" s="340"/>
      <c r="OGB65" s="340"/>
      <c r="OGC65" s="340"/>
      <c r="OGD65" s="340"/>
      <c r="OGE65" s="340"/>
      <c r="OGF65" s="340"/>
      <c r="OGG65" s="340">
        <f>[8]Orçamento!OGG57</f>
        <v>0</v>
      </c>
      <c r="OGH65" s="340"/>
      <c r="OGI65" s="340"/>
      <c r="OGJ65" s="340"/>
      <c r="OGK65" s="340"/>
      <c r="OGL65" s="340"/>
      <c r="OGM65" s="340"/>
      <c r="OGN65" s="340"/>
      <c r="OGO65" s="340">
        <f>[8]Orçamento!OGO57</f>
        <v>0</v>
      </c>
      <c r="OGP65" s="340"/>
      <c r="OGQ65" s="340"/>
      <c r="OGR65" s="340"/>
      <c r="OGS65" s="340"/>
      <c r="OGT65" s="340"/>
      <c r="OGU65" s="340"/>
      <c r="OGV65" s="340"/>
      <c r="OGW65" s="340">
        <f>[8]Orçamento!OGW57</f>
        <v>0</v>
      </c>
      <c r="OGX65" s="340"/>
      <c r="OGY65" s="340"/>
      <c r="OGZ65" s="340"/>
      <c r="OHA65" s="340"/>
      <c r="OHB65" s="340"/>
      <c r="OHC65" s="340"/>
      <c r="OHD65" s="340"/>
      <c r="OHE65" s="340">
        <f>[8]Orçamento!OHE57</f>
        <v>0</v>
      </c>
      <c r="OHF65" s="340"/>
      <c r="OHG65" s="340"/>
      <c r="OHH65" s="340"/>
      <c r="OHI65" s="340"/>
      <c r="OHJ65" s="340"/>
      <c r="OHK65" s="340"/>
      <c r="OHL65" s="340"/>
      <c r="OHM65" s="340">
        <f>[8]Orçamento!OHM57</f>
        <v>0</v>
      </c>
      <c r="OHN65" s="340"/>
      <c r="OHO65" s="340"/>
      <c r="OHP65" s="340"/>
      <c r="OHQ65" s="340"/>
      <c r="OHR65" s="340"/>
      <c r="OHS65" s="340"/>
      <c r="OHT65" s="340"/>
      <c r="OHU65" s="340">
        <f>[8]Orçamento!OHU57</f>
        <v>0</v>
      </c>
      <c r="OHV65" s="340"/>
      <c r="OHW65" s="340"/>
      <c r="OHX65" s="340"/>
      <c r="OHY65" s="340"/>
      <c r="OHZ65" s="340"/>
      <c r="OIA65" s="340"/>
      <c r="OIB65" s="340"/>
      <c r="OIC65" s="340">
        <f>[8]Orçamento!OIC57</f>
        <v>0</v>
      </c>
      <c r="OID65" s="340"/>
      <c r="OIE65" s="340"/>
      <c r="OIF65" s="340"/>
      <c r="OIG65" s="340"/>
      <c r="OIH65" s="340"/>
      <c r="OII65" s="340"/>
      <c r="OIJ65" s="340"/>
      <c r="OIK65" s="340">
        <f>[8]Orçamento!OIK57</f>
        <v>0</v>
      </c>
      <c r="OIL65" s="340"/>
      <c r="OIM65" s="340"/>
      <c r="OIN65" s="340"/>
      <c r="OIO65" s="340"/>
      <c r="OIP65" s="340"/>
      <c r="OIQ65" s="340"/>
      <c r="OIR65" s="340"/>
      <c r="OIS65" s="340">
        <f>[8]Orçamento!OIS57</f>
        <v>0</v>
      </c>
      <c r="OIT65" s="340"/>
      <c r="OIU65" s="340"/>
      <c r="OIV65" s="340"/>
      <c r="OIW65" s="340"/>
      <c r="OIX65" s="340"/>
      <c r="OIY65" s="340"/>
      <c r="OIZ65" s="340"/>
      <c r="OJA65" s="340">
        <f>[8]Orçamento!OJA57</f>
        <v>0</v>
      </c>
      <c r="OJB65" s="340"/>
      <c r="OJC65" s="340"/>
      <c r="OJD65" s="340"/>
      <c r="OJE65" s="340"/>
      <c r="OJF65" s="340"/>
      <c r="OJG65" s="340"/>
      <c r="OJH65" s="340"/>
      <c r="OJI65" s="340">
        <f>[8]Orçamento!OJI57</f>
        <v>0</v>
      </c>
      <c r="OJJ65" s="340"/>
      <c r="OJK65" s="340"/>
      <c r="OJL65" s="340"/>
      <c r="OJM65" s="340"/>
      <c r="OJN65" s="340"/>
      <c r="OJO65" s="340"/>
      <c r="OJP65" s="340"/>
      <c r="OJQ65" s="340">
        <f>[8]Orçamento!OJQ57</f>
        <v>0</v>
      </c>
      <c r="OJR65" s="340"/>
      <c r="OJS65" s="340"/>
      <c r="OJT65" s="340"/>
      <c r="OJU65" s="340"/>
      <c r="OJV65" s="340"/>
      <c r="OJW65" s="340"/>
      <c r="OJX65" s="340"/>
      <c r="OJY65" s="340">
        <f>[8]Orçamento!OJY57</f>
        <v>0</v>
      </c>
      <c r="OJZ65" s="340"/>
      <c r="OKA65" s="340"/>
      <c r="OKB65" s="340"/>
      <c r="OKC65" s="340"/>
      <c r="OKD65" s="340"/>
      <c r="OKE65" s="340"/>
      <c r="OKF65" s="340"/>
      <c r="OKG65" s="340">
        <f>[8]Orçamento!OKG57</f>
        <v>0</v>
      </c>
      <c r="OKH65" s="340"/>
      <c r="OKI65" s="340"/>
      <c r="OKJ65" s="340"/>
      <c r="OKK65" s="340"/>
      <c r="OKL65" s="340"/>
      <c r="OKM65" s="340"/>
      <c r="OKN65" s="340"/>
      <c r="OKO65" s="340">
        <f>[8]Orçamento!OKO57</f>
        <v>0</v>
      </c>
      <c r="OKP65" s="340"/>
      <c r="OKQ65" s="340"/>
      <c r="OKR65" s="340"/>
      <c r="OKS65" s="340"/>
      <c r="OKT65" s="340"/>
      <c r="OKU65" s="340"/>
      <c r="OKV65" s="340"/>
      <c r="OKW65" s="340">
        <f>[8]Orçamento!OKW57</f>
        <v>0</v>
      </c>
      <c r="OKX65" s="340"/>
      <c r="OKY65" s="340"/>
      <c r="OKZ65" s="340"/>
      <c r="OLA65" s="340"/>
      <c r="OLB65" s="340"/>
      <c r="OLC65" s="340"/>
      <c r="OLD65" s="340"/>
      <c r="OLE65" s="340">
        <f>[8]Orçamento!OLE57</f>
        <v>0</v>
      </c>
      <c r="OLF65" s="340"/>
      <c r="OLG65" s="340"/>
      <c r="OLH65" s="340"/>
      <c r="OLI65" s="340"/>
      <c r="OLJ65" s="340"/>
      <c r="OLK65" s="340"/>
      <c r="OLL65" s="340"/>
      <c r="OLM65" s="340">
        <f>[8]Orçamento!OLM57</f>
        <v>0</v>
      </c>
      <c r="OLN65" s="340"/>
      <c r="OLO65" s="340"/>
      <c r="OLP65" s="340"/>
      <c r="OLQ65" s="340"/>
      <c r="OLR65" s="340"/>
      <c r="OLS65" s="340"/>
      <c r="OLT65" s="340"/>
      <c r="OLU65" s="340">
        <f>[8]Orçamento!OLU57</f>
        <v>0</v>
      </c>
      <c r="OLV65" s="340"/>
      <c r="OLW65" s="340"/>
      <c r="OLX65" s="340"/>
      <c r="OLY65" s="340"/>
      <c r="OLZ65" s="340"/>
      <c r="OMA65" s="340"/>
      <c r="OMB65" s="340"/>
      <c r="OMC65" s="340">
        <f>[8]Orçamento!OMC57</f>
        <v>0</v>
      </c>
      <c r="OMD65" s="340"/>
      <c r="OME65" s="340"/>
      <c r="OMF65" s="340"/>
      <c r="OMG65" s="340"/>
      <c r="OMH65" s="340"/>
      <c r="OMI65" s="340"/>
      <c r="OMJ65" s="340"/>
      <c r="OMK65" s="340">
        <f>[8]Orçamento!OMK57</f>
        <v>0</v>
      </c>
      <c r="OML65" s="340"/>
      <c r="OMM65" s="340"/>
      <c r="OMN65" s="340"/>
      <c r="OMO65" s="340"/>
      <c r="OMP65" s="340"/>
      <c r="OMQ65" s="340"/>
      <c r="OMR65" s="340"/>
      <c r="OMS65" s="340">
        <f>[8]Orçamento!OMS57</f>
        <v>0</v>
      </c>
      <c r="OMT65" s="340"/>
      <c r="OMU65" s="340"/>
      <c r="OMV65" s="340"/>
      <c r="OMW65" s="340"/>
      <c r="OMX65" s="340"/>
      <c r="OMY65" s="340"/>
      <c r="OMZ65" s="340"/>
      <c r="ONA65" s="340">
        <f>[8]Orçamento!ONA57</f>
        <v>0</v>
      </c>
      <c r="ONB65" s="340"/>
      <c r="ONC65" s="340"/>
      <c r="OND65" s="340"/>
      <c r="ONE65" s="340"/>
      <c r="ONF65" s="340"/>
      <c r="ONG65" s="340"/>
      <c r="ONH65" s="340"/>
      <c r="ONI65" s="340">
        <f>[8]Orçamento!ONI57</f>
        <v>0</v>
      </c>
      <c r="ONJ65" s="340"/>
      <c r="ONK65" s="340"/>
      <c r="ONL65" s="340"/>
      <c r="ONM65" s="340"/>
      <c r="ONN65" s="340"/>
      <c r="ONO65" s="340"/>
      <c r="ONP65" s="340"/>
      <c r="ONQ65" s="340">
        <f>[8]Orçamento!ONQ57</f>
        <v>0</v>
      </c>
      <c r="ONR65" s="340"/>
      <c r="ONS65" s="340"/>
      <c r="ONT65" s="340"/>
      <c r="ONU65" s="340"/>
      <c r="ONV65" s="340"/>
      <c r="ONW65" s="340"/>
      <c r="ONX65" s="340"/>
      <c r="ONY65" s="340">
        <f>[8]Orçamento!ONY57</f>
        <v>0</v>
      </c>
      <c r="ONZ65" s="340"/>
      <c r="OOA65" s="340"/>
      <c r="OOB65" s="340"/>
      <c r="OOC65" s="340"/>
      <c r="OOD65" s="340"/>
      <c r="OOE65" s="340"/>
      <c r="OOF65" s="340"/>
      <c r="OOG65" s="340">
        <f>[8]Orçamento!OOG57</f>
        <v>0</v>
      </c>
      <c r="OOH65" s="340"/>
      <c r="OOI65" s="340"/>
      <c r="OOJ65" s="340"/>
      <c r="OOK65" s="340"/>
      <c r="OOL65" s="340"/>
      <c r="OOM65" s="340"/>
      <c r="OON65" s="340"/>
      <c r="OOO65" s="340">
        <f>[8]Orçamento!OOO57</f>
        <v>0</v>
      </c>
      <c r="OOP65" s="340"/>
      <c r="OOQ65" s="340"/>
      <c r="OOR65" s="340"/>
      <c r="OOS65" s="340"/>
      <c r="OOT65" s="340"/>
      <c r="OOU65" s="340"/>
      <c r="OOV65" s="340"/>
      <c r="OOW65" s="340">
        <f>[8]Orçamento!OOW57</f>
        <v>0</v>
      </c>
      <c r="OOX65" s="340"/>
      <c r="OOY65" s="340"/>
      <c r="OOZ65" s="340"/>
      <c r="OPA65" s="340"/>
      <c r="OPB65" s="340"/>
      <c r="OPC65" s="340"/>
      <c r="OPD65" s="340"/>
      <c r="OPE65" s="340">
        <f>[8]Orçamento!OPE57</f>
        <v>0</v>
      </c>
      <c r="OPF65" s="340"/>
      <c r="OPG65" s="340"/>
      <c r="OPH65" s="340"/>
      <c r="OPI65" s="340"/>
      <c r="OPJ65" s="340"/>
      <c r="OPK65" s="340"/>
      <c r="OPL65" s="340"/>
      <c r="OPM65" s="340">
        <f>[8]Orçamento!OPM57</f>
        <v>0</v>
      </c>
      <c r="OPN65" s="340"/>
      <c r="OPO65" s="340"/>
      <c r="OPP65" s="340"/>
      <c r="OPQ65" s="340"/>
      <c r="OPR65" s="340"/>
      <c r="OPS65" s="340"/>
      <c r="OPT65" s="340"/>
      <c r="OPU65" s="340">
        <f>[8]Orçamento!OPU57</f>
        <v>0</v>
      </c>
      <c r="OPV65" s="340"/>
      <c r="OPW65" s="340"/>
      <c r="OPX65" s="340"/>
      <c r="OPY65" s="340"/>
      <c r="OPZ65" s="340"/>
      <c r="OQA65" s="340"/>
      <c r="OQB65" s="340"/>
      <c r="OQC65" s="340">
        <f>[8]Orçamento!OQC57</f>
        <v>0</v>
      </c>
      <c r="OQD65" s="340"/>
      <c r="OQE65" s="340"/>
      <c r="OQF65" s="340"/>
      <c r="OQG65" s="340"/>
      <c r="OQH65" s="340"/>
      <c r="OQI65" s="340"/>
      <c r="OQJ65" s="340"/>
      <c r="OQK65" s="340">
        <f>[8]Orçamento!OQK57</f>
        <v>0</v>
      </c>
      <c r="OQL65" s="340"/>
      <c r="OQM65" s="340"/>
      <c r="OQN65" s="340"/>
      <c r="OQO65" s="340"/>
      <c r="OQP65" s="340"/>
      <c r="OQQ65" s="340"/>
      <c r="OQR65" s="340"/>
      <c r="OQS65" s="340">
        <f>[8]Orçamento!OQS57</f>
        <v>0</v>
      </c>
      <c r="OQT65" s="340"/>
      <c r="OQU65" s="340"/>
      <c r="OQV65" s="340"/>
      <c r="OQW65" s="340"/>
      <c r="OQX65" s="340"/>
      <c r="OQY65" s="340"/>
      <c r="OQZ65" s="340"/>
      <c r="ORA65" s="340">
        <f>[8]Orçamento!ORA57</f>
        <v>0</v>
      </c>
      <c r="ORB65" s="340"/>
      <c r="ORC65" s="340"/>
      <c r="ORD65" s="340"/>
      <c r="ORE65" s="340"/>
      <c r="ORF65" s="340"/>
      <c r="ORG65" s="340"/>
      <c r="ORH65" s="340"/>
      <c r="ORI65" s="340">
        <f>[8]Orçamento!ORI57</f>
        <v>0</v>
      </c>
      <c r="ORJ65" s="340"/>
      <c r="ORK65" s="340"/>
      <c r="ORL65" s="340"/>
      <c r="ORM65" s="340"/>
      <c r="ORN65" s="340"/>
      <c r="ORO65" s="340"/>
      <c r="ORP65" s="340"/>
      <c r="ORQ65" s="340">
        <f>[8]Orçamento!ORQ57</f>
        <v>0</v>
      </c>
      <c r="ORR65" s="340"/>
      <c r="ORS65" s="340"/>
      <c r="ORT65" s="340"/>
      <c r="ORU65" s="340"/>
      <c r="ORV65" s="340"/>
      <c r="ORW65" s="340"/>
      <c r="ORX65" s="340"/>
      <c r="ORY65" s="340">
        <f>[8]Orçamento!ORY57</f>
        <v>0</v>
      </c>
      <c r="ORZ65" s="340"/>
      <c r="OSA65" s="340"/>
      <c r="OSB65" s="340"/>
      <c r="OSC65" s="340"/>
      <c r="OSD65" s="340"/>
      <c r="OSE65" s="340"/>
      <c r="OSF65" s="340"/>
      <c r="OSG65" s="340">
        <f>[8]Orçamento!OSG57</f>
        <v>0</v>
      </c>
      <c r="OSH65" s="340"/>
      <c r="OSI65" s="340"/>
      <c r="OSJ65" s="340"/>
      <c r="OSK65" s="340"/>
      <c r="OSL65" s="340"/>
      <c r="OSM65" s="340"/>
      <c r="OSN65" s="340"/>
      <c r="OSO65" s="340">
        <f>[8]Orçamento!OSO57</f>
        <v>0</v>
      </c>
      <c r="OSP65" s="340"/>
      <c r="OSQ65" s="340"/>
      <c r="OSR65" s="340"/>
      <c r="OSS65" s="340"/>
      <c r="OST65" s="340"/>
      <c r="OSU65" s="340"/>
      <c r="OSV65" s="340"/>
      <c r="OSW65" s="340">
        <f>[8]Orçamento!OSW57</f>
        <v>0</v>
      </c>
      <c r="OSX65" s="340"/>
      <c r="OSY65" s="340"/>
      <c r="OSZ65" s="340"/>
      <c r="OTA65" s="340"/>
      <c r="OTB65" s="340"/>
      <c r="OTC65" s="340"/>
      <c r="OTD65" s="340"/>
      <c r="OTE65" s="340">
        <f>[8]Orçamento!OTE57</f>
        <v>0</v>
      </c>
      <c r="OTF65" s="340"/>
      <c r="OTG65" s="340"/>
      <c r="OTH65" s="340"/>
      <c r="OTI65" s="340"/>
      <c r="OTJ65" s="340"/>
      <c r="OTK65" s="340"/>
      <c r="OTL65" s="340"/>
      <c r="OTM65" s="340">
        <f>[8]Orçamento!OTM57</f>
        <v>0</v>
      </c>
      <c r="OTN65" s="340"/>
      <c r="OTO65" s="340"/>
      <c r="OTP65" s="340"/>
      <c r="OTQ65" s="340"/>
      <c r="OTR65" s="340"/>
      <c r="OTS65" s="340"/>
      <c r="OTT65" s="340"/>
      <c r="OTU65" s="340">
        <f>[8]Orçamento!OTU57</f>
        <v>0</v>
      </c>
      <c r="OTV65" s="340"/>
      <c r="OTW65" s="340"/>
      <c r="OTX65" s="340"/>
      <c r="OTY65" s="340"/>
      <c r="OTZ65" s="340"/>
      <c r="OUA65" s="340"/>
      <c r="OUB65" s="340"/>
      <c r="OUC65" s="340">
        <f>[8]Orçamento!OUC57</f>
        <v>0</v>
      </c>
      <c r="OUD65" s="340"/>
      <c r="OUE65" s="340"/>
      <c r="OUF65" s="340"/>
      <c r="OUG65" s="340"/>
      <c r="OUH65" s="340"/>
      <c r="OUI65" s="340"/>
      <c r="OUJ65" s="340"/>
      <c r="OUK65" s="340">
        <f>[8]Orçamento!OUK57</f>
        <v>0</v>
      </c>
      <c r="OUL65" s="340"/>
      <c r="OUM65" s="340"/>
      <c r="OUN65" s="340"/>
      <c r="OUO65" s="340"/>
      <c r="OUP65" s="340"/>
      <c r="OUQ65" s="340"/>
      <c r="OUR65" s="340"/>
      <c r="OUS65" s="340">
        <f>[8]Orçamento!OUS57</f>
        <v>0</v>
      </c>
      <c r="OUT65" s="340"/>
      <c r="OUU65" s="340"/>
      <c r="OUV65" s="340"/>
      <c r="OUW65" s="340"/>
      <c r="OUX65" s="340"/>
      <c r="OUY65" s="340"/>
      <c r="OUZ65" s="340"/>
      <c r="OVA65" s="340">
        <f>[8]Orçamento!OVA57</f>
        <v>0</v>
      </c>
      <c r="OVB65" s="340"/>
      <c r="OVC65" s="340"/>
      <c r="OVD65" s="340"/>
      <c r="OVE65" s="340"/>
      <c r="OVF65" s="340"/>
      <c r="OVG65" s="340"/>
      <c r="OVH65" s="340"/>
      <c r="OVI65" s="340">
        <f>[8]Orçamento!OVI57</f>
        <v>0</v>
      </c>
      <c r="OVJ65" s="340"/>
      <c r="OVK65" s="340"/>
      <c r="OVL65" s="340"/>
      <c r="OVM65" s="340"/>
      <c r="OVN65" s="340"/>
      <c r="OVO65" s="340"/>
      <c r="OVP65" s="340"/>
      <c r="OVQ65" s="340">
        <f>[8]Orçamento!OVQ57</f>
        <v>0</v>
      </c>
      <c r="OVR65" s="340"/>
      <c r="OVS65" s="340"/>
      <c r="OVT65" s="340"/>
      <c r="OVU65" s="340"/>
      <c r="OVV65" s="340"/>
      <c r="OVW65" s="340"/>
      <c r="OVX65" s="340"/>
      <c r="OVY65" s="340">
        <f>[8]Orçamento!OVY57</f>
        <v>0</v>
      </c>
      <c r="OVZ65" s="340"/>
      <c r="OWA65" s="340"/>
      <c r="OWB65" s="340"/>
      <c r="OWC65" s="340"/>
      <c r="OWD65" s="340"/>
      <c r="OWE65" s="340"/>
      <c r="OWF65" s="340"/>
      <c r="OWG65" s="340">
        <f>[8]Orçamento!OWG57</f>
        <v>0</v>
      </c>
      <c r="OWH65" s="340"/>
      <c r="OWI65" s="340"/>
      <c r="OWJ65" s="340"/>
      <c r="OWK65" s="340"/>
      <c r="OWL65" s="340"/>
      <c r="OWM65" s="340"/>
      <c r="OWN65" s="340"/>
      <c r="OWO65" s="340">
        <f>[8]Orçamento!OWO57</f>
        <v>0</v>
      </c>
      <c r="OWP65" s="340"/>
      <c r="OWQ65" s="340"/>
      <c r="OWR65" s="340"/>
      <c r="OWS65" s="340"/>
      <c r="OWT65" s="340"/>
      <c r="OWU65" s="340"/>
      <c r="OWV65" s="340"/>
      <c r="OWW65" s="340">
        <f>[8]Orçamento!OWW57</f>
        <v>0</v>
      </c>
      <c r="OWX65" s="340"/>
      <c r="OWY65" s="340"/>
      <c r="OWZ65" s="340"/>
      <c r="OXA65" s="340"/>
      <c r="OXB65" s="340"/>
      <c r="OXC65" s="340"/>
      <c r="OXD65" s="340"/>
      <c r="OXE65" s="340">
        <f>[8]Orçamento!OXE57</f>
        <v>0</v>
      </c>
      <c r="OXF65" s="340"/>
      <c r="OXG65" s="340"/>
      <c r="OXH65" s="340"/>
      <c r="OXI65" s="340"/>
      <c r="OXJ65" s="340"/>
      <c r="OXK65" s="340"/>
      <c r="OXL65" s="340"/>
      <c r="OXM65" s="340">
        <f>[8]Orçamento!OXM57</f>
        <v>0</v>
      </c>
      <c r="OXN65" s="340"/>
      <c r="OXO65" s="340"/>
      <c r="OXP65" s="340"/>
      <c r="OXQ65" s="340"/>
      <c r="OXR65" s="340"/>
      <c r="OXS65" s="340"/>
      <c r="OXT65" s="340"/>
      <c r="OXU65" s="340">
        <f>[8]Orçamento!OXU57</f>
        <v>0</v>
      </c>
      <c r="OXV65" s="340"/>
      <c r="OXW65" s="340"/>
      <c r="OXX65" s="340"/>
      <c r="OXY65" s="340"/>
      <c r="OXZ65" s="340"/>
      <c r="OYA65" s="340"/>
      <c r="OYB65" s="340"/>
      <c r="OYC65" s="340">
        <f>[8]Orçamento!OYC57</f>
        <v>0</v>
      </c>
      <c r="OYD65" s="340"/>
      <c r="OYE65" s="340"/>
      <c r="OYF65" s="340"/>
      <c r="OYG65" s="340"/>
      <c r="OYH65" s="340"/>
      <c r="OYI65" s="340"/>
      <c r="OYJ65" s="340"/>
      <c r="OYK65" s="340">
        <f>[8]Orçamento!OYK57</f>
        <v>0</v>
      </c>
      <c r="OYL65" s="340"/>
      <c r="OYM65" s="340"/>
      <c r="OYN65" s="340"/>
      <c r="OYO65" s="340"/>
      <c r="OYP65" s="340"/>
      <c r="OYQ65" s="340"/>
      <c r="OYR65" s="340"/>
      <c r="OYS65" s="340">
        <f>[8]Orçamento!OYS57</f>
        <v>0</v>
      </c>
      <c r="OYT65" s="340"/>
      <c r="OYU65" s="340"/>
      <c r="OYV65" s="340"/>
      <c r="OYW65" s="340"/>
      <c r="OYX65" s="340"/>
      <c r="OYY65" s="340"/>
      <c r="OYZ65" s="340"/>
      <c r="OZA65" s="340">
        <f>[8]Orçamento!OZA57</f>
        <v>0</v>
      </c>
      <c r="OZB65" s="340"/>
      <c r="OZC65" s="340"/>
      <c r="OZD65" s="340"/>
      <c r="OZE65" s="340"/>
      <c r="OZF65" s="340"/>
      <c r="OZG65" s="340"/>
      <c r="OZH65" s="340"/>
      <c r="OZI65" s="340">
        <f>[8]Orçamento!OZI57</f>
        <v>0</v>
      </c>
      <c r="OZJ65" s="340"/>
      <c r="OZK65" s="340"/>
      <c r="OZL65" s="340"/>
      <c r="OZM65" s="340"/>
      <c r="OZN65" s="340"/>
      <c r="OZO65" s="340"/>
      <c r="OZP65" s="340"/>
      <c r="OZQ65" s="340">
        <f>[8]Orçamento!OZQ57</f>
        <v>0</v>
      </c>
      <c r="OZR65" s="340"/>
      <c r="OZS65" s="340"/>
      <c r="OZT65" s="340"/>
      <c r="OZU65" s="340"/>
      <c r="OZV65" s="340"/>
      <c r="OZW65" s="340"/>
      <c r="OZX65" s="340"/>
      <c r="OZY65" s="340">
        <f>[8]Orçamento!OZY57</f>
        <v>0</v>
      </c>
      <c r="OZZ65" s="340"/>
      <c r="PAA65" s="340"/>
      <c r="PAB65" s="340"/>
      <c r="PAC65" s="340"/>
      <c r="PAD65" s="340"/>
      <c r="PAE65" s="340"/>
      <c r="PAF65" s="340"/>
      <c r="PAG65" s="340">
        <f>[8]Orçamento!PAG57</f>
        <v>0</v>
      </c>
      <c r="PAH65" s="340"/>
      <c r="PAI65" s="340"/>
      <c r="PAJ65" s="340"/>
      <c r="PAK65" s="340"/>
      <c r="PAL65" s="340"/>
      <c r="PAM65" s="340"/>
      <c r="PAN65" s="340"/>
      <c r="PAO65" s="340">
        <f>[8]Orçamento!PAO57</f>
        <v>0</v>
      </c>
      <c r="PAP65" s="340"/>
      <c r="PAQ65" s="340"/>
      <c r="PAR65" s="340"/>
      <c r="PAS65" s="340"/>
      <c r="PAT65" s="340"/>
      <c r="PAU65" s="340"/>
      <c r="PAV65" s="340"/>
      <c r="PAW65" s="340">
        <f>[8]Orçamento!PAW57</f>
        <v>0</v>
      </c>
      <c r="PAX65" s="340"/>
      <c r="PAY65" s="340"/>
      <c r="PAZ65" s="340"/>
      <c r="PBA65" s="340"/>
      <c r="PBB65" s="340"/>
      <c r="PBC65" s="340"/>
      <c r="PBD65" s="340"/>
      <c r="PBE65" s="340">
        <f>[8]Orçamento!PBE57</f>
        <v>0</v>
      </c>
      <c r="PBF65" s="340"/>
      <c r="PBG65" s="340"/>
      <c r="PBH65" s="340"/>
      <c r="PBI65" s="340"/>
      <c r="PBJ65" s="340"/>
      <c r="PBK65" s="340"/>
      <c r="PBL65" s="340"/>
      <c r="PBM65" s="340">
        <f>[8]Orçamento!PBM57</f>
        <v>0</v>
      </c>
      <c r="PBN65" s="340"/>
      <c r="PBO65" s="340"/>
      <c r="PBP65" s="340"/>
      <c r="PBQ65" s="340"/>
      <c r="PBR65" s="340"/>
      <c r="PBS65" s="340"/>
      <c r="PBT65" s="340"/>
      <c r="PBU65" s="340">
        <f>[8]Orçamento!PBU57</f>
        <v>0</v>
      </c>
      <c r="PBV65" s="340"/>
      <c r="PBW65" s="340"/>
      <c r="PBX65" s="340"/>
      <c r="PBY65" s="340"/>
      <c r="PBZ65" s="340"/>
      <c r="PCA65" s="340"/>
      <c r="PCB65" s="340"/>
      <c r="PCC65" s="340">
        <f>[8]Orçamento!PCC57</f>
        <v>0</v>
      </c>
      <c r="PCD65" s="340"/>
      <c r="PCE65" s="340"/>
      <c r="PCF65" s="340"/>
      <c r="PCG65" s="340"/>
      <c r="PCH65" s="340"/>
      <c r="PCI65" s="340"/>
      <c r="PCJ65" s="340"/>
      <c r="PCK65" s="340">
        <f>[8]Orçamento!PCK57</f>
        <v>0</v>
      </c>
      <c r="PCL65" s="340"/>
      <c r="PCM65" s="340"/>
      <c r="PCN65" s="340"/>
      <c r="PCO65" s="340"/>
      <c r="PCP65" s="340"/>
      <c r="PCQ65" s="340"/>
      <c r="PCR65" s="340"/>
      <c r="PCS65" s="340">
        <f>[8]Orçamento!PCS57</f>
        <v>0</v>
      </c>
      <c r="PCT65" s="340"/>
      <c r="PCU65" s="340"/>
      <c r="PCV65" s="340"/>
      <c r="PCW65" s="340"/>
      <c r="PCX65" s="340"/>
      <c r="PCY65" s="340"/>
      <c r="PCZ65" s="340"/>
      <c r="PDA65" s="340">
        <f>[8]Orçamento!PDA57</f>
        <v>0</v>
      </c>
      <c r="PDB65" s="340"/>
      <c r="PDC65" s="340"/>
      <c r="PDD65" s="340"/>
      <c r="PDE65" s="340"/>
      <c r="PDF65" s="340"/>
      <c r="PDG65" s="340"/>
      <c r="PDH65" s="340"/>
      <c r="PDI65" s="340">
        <f>[8]Orçamento!PDI57</f>
        <v>0</v>
      </c>
      <c r="PDJ65" s="340"/>
      <c r="PDK65" s="340"/>
      <c r="PDL65" s="340"/>
      <c r="PDM65" s="340"/>
      <c r="PDN65" s="340"/>
      <c r="PDO65" s="340"/>
      <c r="PDP65" s="340"/>
      <c r="PDQ65" s="340">
        <f>[8]Orçamento!PDQ57</f>
        <v>0</v>
      </c>
      <c r="PDR65" s="340"/>
      <c r="PDS65" s="340"/>
      <c r="PDT65" s="340"/>
      <c r="PDU65" s="340"/>
      <c r="PDV65" s="340"/>
      <c r="PDW65" s="340"/>
      <c r="PDX65" s="340"/>
      <c r="PDY65" s="340">
        <f>[8]Orçamento!PDY57</f>
        <v>0</v>
      </c>
      <c r="PDZ65" s="340"/>
      <c r="PEA65" s="340"/>
      <c r="PEB65" s="340"/>
      <c r="PEC65" s="340"/>
      <c r="PED65" s="340"/>
      <c r="PEE65" s="340"/>
      <c r="PEF65" s="340"/>
      <c r="PEG65" s="340">
        <f>[8]Orçamento!PEG57</f>
        <v>0</v>
      </c>
      <c r="PEH65" s="340"/>
      <c r="PEI65" s="340"/>
      <c r="PEJ65" s="340"/>
      <c r="PEK65" s="340"/>
      <c r="PEL65" s="340"/>
      <c r="PEM65" s="340"/>
      <c r="PEN65" s="340"/>
      <c r="PEO65" s="340">
        <f>[8]Orçamento!PEO57</f>
        <v>0</v>
      </c>
      <c r="PEP65" s="340"/>
      <c r="PEQ65" s="340"/>
      <c r="PER65" s="340"/>
      <c r="PES65" s="340"/>
      <c r="PET65" s="340"/>
      <c r="PEU65" s="340"/>
      <c r="PEV65" s="340"/>
      <c r="PEW65" s="340">
        <f>[8]Orçamento!PEW57</f>
        <v>0</v>
      </c>
      <c r="PEX65" s="340"/>
      <c r="PEY65" s="340"/>
      <c r="PEZ65" s="340"/>
      <c r="PFA65" s="340"/>
      <c r="PFB65" s="340"/>
      <c r="PFC65" s="340"/>
      <c r="PFD65" s="340"/>
      <c r="PFE65" s="340">
        <f>[8]Orçamento!PFE57</f>
        <v>0</v>
      </c>
      <c r="PFF65" s="340"/>
      <c r="PFG65" s="340"/>
      <c r="PFH65" s="340"/>
      <c r="PFI65" s="340"/>
      <c r="PFJ65" s="340"/>
      <c r="PFK65" s="340"/>
      <c r="PFL65" s="340"/>
      <c r="PFM65" s="340">
        <f>[8]Orçamento!PFM57</f>
        <v>0</v>
      </c>
      <c r="PFN65" s="340"/>
      <c r="PFO65" s="340"/>
      <c r="PFP65" s="340"/>
      <c r="PFQ65" s="340"/>
      <c r="PFR65" s="340"/>
      <c r="PFS65" s="340"/>
      <c r="PFT65" s="340"/>
      <c r="PFU65" s="340">
        <f>[8]Orçamento!PFU57</f>
        <v>0</v>
      </c>
      <c r="PFV65" s="340"/>
      <c r="PFW65" s="340"/>
      <c r="PFX65" s="340"/>
      <c r="PFY65" s="340"/>
      <c r="PFZ65" s="340"/>
      <c r="PGA65" s="340"/>
      <c r="PGB65" s="340"/>
      <c r="PGC65" s="340">
        <f>[8]Orçamento!PGC57</f>
        <v>0</v>
      </c>
      <c r="PGD65" s="340"/>
      <c r="PGE65" s="340"/>
      <c r="PGF65" s="340"/>
      <c r="PGG65" s="340"/>
      <c r="PGH65" s="340"/>
      <c r="PGI65" s="340"/>
      <c r="PGJ65" s="340"/>
      <c r="PGK65" s="340">
        <f>[8]Orçamento!PGK57</f>
        <v>0</v>
      </c>
      <c r="PGL65" s="340"/>
      <c r="PGM65" s="340"/>
      <c r="PGN65" s="340"/>
      <c r="PGO65" s="340"/>
      <c r="PGP65" s="340"/>
      <c r="PGQ65" s="340"/>
      <c r="PGR65" s="340"/>
      <c r="PGS65" s="340">
        <f>[8]Orçamento!PGS57</f>
        <v>0</v>
      </c>
      <c r="PGT65" s="340"/>
      <c r="PGU65" s="340"/>
      <c r="PGV65" s="340"/>
      <c r="PGW65" s="340"/>
      <c r="PGX65" s="340"/>
      <c r="PGY65" s="340"/>
      <c r="PGZ65" s="340"/>
      <c r="PHA65" s="340">
        <f>[8]Orçamento!PHA57</f>
        <v>0</v>
      </c>
      <c r="PHB65" s="340"/>
      <c r="PHC65" s="340"/>
      <c r="PHD65" s="340"/>
      <c r="PHE65" s="340"/>
      <c r="PHF65" s="340"/>
      <c r="PHG65" s="340"/>
      <c r="PHH65" s="340"/>
      <c r="PHI65" s="340">
        <f>[8]Orçamento!PHI57</f>
        <v>0</v>
      </c>
      <c r="PHJ65" s="340"/>
      <c r="PHK65" s="340"/>
      <c r="PHL65" s="340"/>
      <c r="PHM65" s="340"/>
      <c r="PHN65" s="340"/>
      <c r="PHO65" s="340"/>
      <c r="PHP65" s="340"/>
      <c r="PHQ65" s="340">
        <f>[8]Orçamento!PHQ57</f>
        <v>0</v>
      </c>
      <c r="PHR65" s="340"/>
      <c r="PHS65" s="340"/>
      <c r="PHT65" s="340"/>
      <c r="PHU65" s="340"/>
      <c r="PHV65" s="340"/>
      <c r="PHW65" s="340"/>
      <c r="PHX65" s="340"/>
      <c r="PHY65" s="340">
        <f>[8]Orçamento!PHY57</f>
        <v>0</v>
      </c>
      <c r="PHZ65" s="340"/>
      <c r="PIA65" s="340"/>
      <c r="PIB65" s="340"/>
      <c r="PIC65" s="340"/>
      <c r="PID65" s="340"/>
      <c r="PIE65" s="340"/>
      <c r="PIF65" s="340"/>
      <c r="PIG65" s="340">
        <f>[8]Orçamento!PIG57</f>
        <v>0</v>
      </c>
      <c r="PIH65" s="340"/>
      <c r="PII65" s="340"/>
      <c r="PIJ65" s="340"/>
      <c r="PIK65" s="340"/>
      <c r="PIL65" s="340"/>
      <c r="PIM65" s="340"/>
      <c r="PIN65" s="340"/>
      <c r="PIO65" s="340">
        <f>[8]Orçamento!PIO57</f>
        <v>0</v>
      </c>
      <c r="PIP65" s="340"/>
      <c r="PIQ65" s="340"/>
      <c r="PIR65" s="340"/>
      <c r="PIS65" s="340"/>
      <c r="PIT65" s="340"/>
      <c r="PIU65" s="340"/>
      <c r="PIV65" s="340"/>
      <c r="PIW65" s="340">
        <f>[8]Orçamento!PIW57</f>
        <v>0</v>
      </c>
      <c r="PIX65" s="340"/>
      <c r="PIY65" s="340"/>
      <c r="PIZ65" s="340"/>
      <c r="PJA65" s="340"/>
      <c r="PJB65" s="340"/>
      <c r="PJC65" s="340"/>
      <c r="PJD65" s="340"/>
      <c r="PJE65" s="340">
        <f>[8]Orçamento!PJE57</f>
        <v>0</v>
      </c>
      <c r="PJF65" s="340"/>
      <c r="PJG65" s="340"/>
      <c r="PJH65" s="340"/>
      <c r="PJI65" s="340"/>
      <c r="PJJ65" s="340"/>
      <c r="PJK65" s="340"/>
      <c r="PJL65" s="340"/>
      <c r="PJM65" s="340">
        <f>[8]Orçamento!PJM57</f>
        <v>0</v>
      </c>
      <c r="PJN65" s="340"/>
      <c r="PJO65" s="340"/>
      <c r="PJP65" s="340"/>
      <c r="PJQ65" s="340"/>
      <c r="PJR65" s="340"/>
      <c r="PJS65" s="340"/>
      <c r="PJT65" s="340"/>
      <c r="PJU65" s="340">
        <f>[8]Orçamento!PJU57</f>
        <v>0</v>
      </c>
      <c r="PJV65" s="340"/>
      <c r="PJW65" s="340"/>
      <c r="PJX65" s="340"/>
      <c r="PJY65" s="340"/>
      <c r="PJZ65" s="340"/>
      <c r="PKA65" s="340"/>
      <c r="PKB65" s="340"/>
      <c r="PKC65" s="340">
        <f>[8]Orçamento!PKC57</f>
        <v>0</v>
      </c>
      <c r="PKD65" s="340"/>
      <c r="PKE65" s="340"/>
      <c r="PKF65" s="340"/>
      <c r="PKG65" s="340"/>
      <c r="PKH65" s="340"/>
      <c r="PKI65" s="340"/>
      <c r="PKJ65" s="340"/>
      <c r="PKK65" s="340">
        <f>[8]Orçamento!PKK57</f>
        <v>0</v>
      </c>
      <c r="PKL65" s="340"/>
      <c r="PKM65" s="340"/>
      <c r="PKN65" s="340"/>
      <c r="PKO65" s="340"/>
      <c r="PKP65" s="340"/>
      <c r="PKQ65" s="340"/>
      <c r="PKR65" s="340"/>
      <c r="PKS65" s="340">
        <f>[8]Orçamento!PKS57</f>
        <v>0</v>
      </c>
      <c r="PKT65" s="340"/>
      <c r="PKU65" s="340"/>
      <c r="PKV65" s="340"/>
      <c r="PKW65" s="340"/>
      <c r="PKX65" s="340"/>
      <c r="PKY65" s="340"/>
      <c r="PKZ65" s="340"/>
      <c r="PLA65" s="340">
        <f>[8]Orçamento!PLA57</f>
        <v>0</v>
      </c>
      <c r="PLB65" s="340"/>
      <c r="PLC65" s="340"/>
      <c r="PLD65" s="340"/>
      <c r="PLE65" s="340"/>
      <c r="PLF65" s="340"/>
      <c r="PLG65" s="340"/>
      <c r="PLH65" s="340"/>
      <c r="PLI65" s="340">
        <f>[8]Orçamento!PLI57</f>
        <v>0</v>
      </c>
      <c r="PLJ65" s="340"/>
      <c r="PLK65" s="340"/>
      <c r="PLL65" s="340"/>
      <c r="PLM65" s="340"/>
      <c r="PLN65" s="340"/>
      <c r="PLO65" s="340"/>
      <c r="PLP65" s="340"/>
      <c r="PLQ65" s="340">
        <f>[8]Orçamento!PLQ57</f>
        <v>0</v>
      </c>
      <c r="PLR65" s="340"/>
      <c r="PLS65" s="340"/>
      <c r="PLT65" s="340"/>
      <c r="PLU65" s="340"/>
      <c r="PLV65" s="340"/>
      <c r="PLW65" s="340"/>
      <c r="PLX65" s="340"/>
      <c r="PLY65" s="340">
        <f>[8]Orçamento!PLY57</f>
        <v>0</v>
      </c>
      <c r="PLZ65" s="340"/>
      <c r="PMA65" s="340"/>
      <c r="PMB65" s="340"/>
      <c r="PMC65" s="340"/>
      <c r="PMD65" s="340"/>
      <c r="PME65" s="340"/>
      <c r="PMF65" s="340"/>
      <c r="PMG65" s="340">
        <f>[8]Orçamento!PMG57</f>
        <v>0</v>
      </c>
      <c r="PMH65" s="340"/>
      <c r="PMI65" s="340"/>
      <c r="PMJ65" s="340"/>
      <c r="PMK65" s="340"/>
      <c r="PML65" s="340"/>
      <c r="PMM65" s="340"/>
      <c r="PMN65" s="340"/>
      <c r="PMO65" s="340">
        <f>[8]Orçamento!PMO57</f>
        <v>0</v>
      </c>
      <c r="PMP65" s="340"/>
      <c r="PMQ65" s="340"/>
      <c r="PMR65" s="340"/>
      <c r="PMS65" s="340"/>
      <c r="PMT65" s="340"/>
      <c r="PMU65" s="340"/>
      <c r="PMV65" s="340"/>
      <c r="PMW65" s="340">
        <f>[8]Orçamento!PMW57</f>
        <v>0</v>
      </c>
      <c r="PMX65" s="340"/>
      <c r="PMY65" s="340"/>
      <c r="PMZ65" s="340"/>
      <c r="PNA65" s="340"/>
      <c r="PNB65" s="340"/>
      <c r="PNC65" s="340"/>
      <c r="PND65" s="340"/>
      <c r="PNE65" s="340">
        <f>[8]Orçamento!PNE57</f>
        <v>0</v>
      </c>
      <c r="PNF65" s="340"/>
      <c r="PNG65" s="340"/>
      <c r="PNH65" s="340"/>
      <c r="PNI65" s="340"/>
      <c r="PNJ65" s="340"/>
      <c r="PNK65" s="340"/>
      <c r="PNL65" s="340"/>
      <c r="PNM65" s="340">
        <f>[8]Orçamento!PNM57</f>
        <v>0</v>
      </c>
      <c r="PNN65" s="340"/>
      <c r="PNO65" s="340"/>
      <c r="PNP65" s="340"/>
      <c r="PNQ65" s="340"/>
      <c r="PNR65" s="340"/>
      <c r="PNS65" s="340"/>
      <c r="PNT65" s="340"/>
      <c r="PNU65" s="340">
        <f>[8]Orçamento!PNU57</f>
        <v>0</v>
      </c>
      <c r="PNV65" s="340"/>
      <c r="PNW65" s="340"/>
      <c r="PNX65" s="340"/>
      <c r="PNY65" s="340"/>
      <c r="PNZ65" s="340"/>
      <c r="POA65" s="340"/>
      <c r="POB65" s="340"/>
      <c r="POC65" s="340">
        <f>[8]Orçamento!POC57</f>
        <v>0</v>
      </c>
      <c r="POD65" s="340"/>
      <c r="POE65" s="340"/>
      <c r="POF65" s="340"/>
      <c r="POG65" s="340"/>
      <c r="POH65" s="340"/>
      <c r="POI65" s="340"/>
      <c r="POJ65" s="340"/>
      <c r="POK65" s="340">
        <f>[8]Orçamento!POK57</f>
        <v>0</v>
      </c>
      <c r="POL65" s="340"/>
      <c r="POM65" s="340"/>
      <c r="PON65" s="340"/>
      <c r="POO65" s="340"/>
      <c r="POP65" s="340"/>
      <c r="POQ65" s="340"/>
      <c r="POR65" s="340"/>
      <c r="POS65" s="340">
        <f>[8]Orçamento!POS57</f>
        <v>0</v>
      </c>
      <c r="POT65" s="340"/>
      <c r="POU65" s="340"/>
      <c r="POV65" s="340"/>
      <c r="POW65" s="340"/>
      <c r="POX65" s="340"/>
      <c r="POY65" s="340"/>
      <c r="POZ65" s="340"/>
      <c r="PPA65" s="340">
        <f>[8]Orçamento!PPA57</f>
        <v>0</v>
      </c>
      <c r="PPB65" s="340"/>
      <c r="PPC65" s="340"/>
      <c r="PPD65" s="340"/>
      <c r="PPE65" s="340"/>
      <c r="PPF65" s="340"/>
      <c r="PPG65" s="340"/>
      <c r="PPH65" s="340"/>
      <c r="PPI65" s="340">
        <f>[8]Orçamento!PPI57</f>
        <v>0</v>
      </c>
      <c r="PPJ65" s="340"/>
      <c r="PPK65" s="340"/>
      <c r="PPL65" s="340"/>
      <c r="PPM65" s="340"/>
      <c r="PPN65" s="340"/>
      <c r="PPO65" s="340"/>
      <c r="PPP65" s="340"/>
      <c r="PPQ65" s="340">
        <f>[8]Orçamento!PPQ57</f>
        <v>0</v>
      </c>
      <c r="PPR65" s="340"/>
      <c r="PPS65" s="340"/>
      <c r="PPT65" s="340"/>
      <c r="PPU65" s="340"/>
      <c r="PPV65" s="340"/>
      <c r="PPW65" s="340"/>
      <c r="PPX65" s="340"/>
      <c r="PPY65" s="340">
        <f>[8]Orçamento!PPY57</f>
        <v>0</v>
      </c>
      <c r="PPZ65" s="340"/>
      <c r="PQA65" s="340"/>
      <c r="PQB65" s="340"/>
      <c r="PQC65" s="340"/>
      <c r="PQD65" s="340"/>
      <c r="PQE65" s="340"/>
      <c r="PQF65" s="340"/>
      <c r="PQG65" s="340">
        <f>[8]Orçamento!PQG57</f>
        <v>0</v>
      </c>
      <c r="PQH65" s="340"/>
      <c r="PQI65" s="340"/>
      <c r="PQJ65" s="340"/>
      <c r="PQK65" s="340"/>
      <c r="PQL65" s="340"/>
      <c r="PQM65" s="340"/>
      <c r="PQN65" s="340"/>
      <c r="PQO65" s="340">
        <f>[8]Orçamento!PQO57</f>
        <v>0</v>
      </c>
      <c r="PQP65" s="340"/>
      <c r="PQQ65" s="340"/>
      <c r="PQR65" s="340"/>
      <c r="PQS65" s="340"/>
      <c r="PQT65" s="340"/>
      <c r="PQU65" s="340"/>
      <c r="PQV65" s="340"/>
      <c r="PQW65" s="340">
        <f>[8]Orçamento!PQW57</f>
        <v>0</v>
      </c>
      <c r="PQX65" s="340"/>
      <c r="PQY65" s="340"/>
      <c r="PQZ65" s="340"/>
      <c r="PRA65" s="340"/>
      <c r="PRB65" s="340"/>
      <c r="PRC65" s="340"/>
      <c r="PRD65" s="340"/>
      <c r="PRE65" s="340">
        <f>[8]Orçamento!PRE57</f>
        <v>0</v>
      </c>
      <c r="PRF65" s="340"/>
      <c r="PRG65" s="340"/>
      <c r="PRH65" s="340"/>
      <c r="PRI65" s="340"/>
      <c r="PRJ65" s="340"/>
      <c r="PRK65" s="340"/>
      <c r="PRL65" s="340"/>
      <c r="PRM65" s="340">
        <f>[8]Orçamento!PRM57</f>
        <v>0</v>
      </c>
      <c r="PRN65" s="340"/>
      <c r="PRO65" s="340"/>
      <c r="PRP65" s="340"/>
      <c r="PRQ65" s="340"/>
      <c r="PRR65" s="340"/>
      <c r="PRS65" s="340"/>
      <c r="PRT65" s="340"/>
      <c r="PRU65" s="340">
        <f>[8]Orçamento!PRU57</f>
        <v>0</v>
      </c>
      <c r="PRV65" s="340"/>
      <c r="PRW65" s="340"/>
      <c r="PRX65" s="340"/>
      <c r="PRY65" s="340"/>
      <c r="PRZ65" s="340"/>
      <c r="PSA65" s="340"/>
      <c r="PSB65" s="340"/>
      <c r="PSC65" s="340">
        <f>[8]Orçamento!PSC57</f>
        <v>0</v>
      </c>
      <c r="PSD65" s="340"/>
      <c r="PSE65" s="340"/>
      <c r="PSF65" s="340"/>
      <c r="PSG65" s="340"/>
      <c r="PSH65" s="340"/>
      <c r="PSI65" s="340"/>
      <c r="PSJ65" s="340"/>
      <c r="PSK65" s="340">
        <f>[8]Orçamento!PSK57</f>
        <v>0</v>
      </c>
      <c r="PSL65" s="340"/>
      <c r="PSM65" s="340"/>
      <c r="PSN65" s="340"/>
      <c r="PSO65" s="340"/>
      <c r="PSP65" s="340"/>
      <c r="PSQ65" s="340"/>
      <c r="PSR65" s="340"/>
      <c r="PSS65" s="340">
        <f>[8]Orçamento!PSS57</f>
        <v>0</v>
      </c>
      <c r="PST65" s="340"/>
      <c r="PSU65" s="340"/>
      <c r="PSV65" s="340"/>
      <c r="PSW65" s="340"/>
      <c r="PSX65" s="340"/>
      <c r="PSY65" s="340"/>
      <c r="PSZ65" s="340"/>
      <c r="PTA65" s="340">
        <f>[8]Orçamento!PTA57</f>
        <v>0</v>
      </c>
      <c r="PTB65" s="340"/>
      <c r="PTC65" s="340"/>
      <c r="PTD65" s="340"/>
      <c r="PTE65" s="340"/>
      <c r="PTF65" s="340"/>
      <c r="PTG65" s="340"/>
      <c r="PTH65" s="340"/>
      <c r="PTI65" s="340">
        <f>[8]Orçamento!PTI57</f>
        <v>0</v>
      </c>
      <c r="PTJ65" s="340"/>
      <c r="PTK65" s="340"/>
      <c r="PTL65" s="340"/>
      <c r="PTM65" s="340"/>
      <c r="PTN65" s="340"/>
      <c r="PTO65" s="340"/>
      <c r="PTP65" s="340"/>
      <c r="PTQ65" s="340">
        <f>[8]Orçamento!PTQ57</f>
        <v>0</v>
      </c>
      <c r="PTR65" s="340"/>
      <c r="PTS65" s="340"/>
      <c r="PTT65" s="340"/>
      <c r="PTU65" s="340"/>
      <c r="PTV65" s="340"/>
      <c r="PTW65" s="340"/>
      <c r="PTX65" s="340"/>
      <c r="PTY65" s="340">
        <f>[8]Orçamento!PTY57</f>
        <v>0</v>
      </c>
      <c r="PTZ65" s="340"/>
      <c r="PUA65" s="340"/>
      <c r="PUB65" s="340"/>
      <c r="PUC65" s="340"/>
      <c r="PUD65" s="340"/>
      <c r="PUE65" s="340"/>
      <c r="PUF65" s="340"/>
      <c r="PUG65" s="340">
        <f>[8]Orçamento!PUG57</f>
        <v>0</v>
      </c>
      <c r="PUH65" s="340"/>
      <c r="PUI65" s="340"/>
      <c r="PUJ65" s="340"/>
      <c r="PUK65" s="340"/>
      <c r="PUL65" s="340"/>
      <c r="PUM65" s="340"/>
      <c r="PUN65" s="340"/>
      <c r="PUO65" s="340">
        <f>[8]Orçamento!PUO57</f>
        <v>0</v>
      </c>
      <c r="PUP65" s="340"/>
      <c r="PUQ65" s="340"/>
      <c r="PUR65" s="340"/>
      <c r="PUS65" s="340"/>
      <c r="PUT65" s="340"/>
      <c r="PUU65" s="340"/>
      <c r="PUV65" s="340"/>
      <c r="PUW65" s="340">
        <f>[8]Orçamento!PUW57</f>
        <v>0</v>
      </c>
      <c r="PUX65" s="340"/>
      <c r="PUY65" s="340"/>
      <c r="PUZ65" s="340"/>
      <c r="PVA65" s="340"/>
      <c r="PVB65" s="340"/>
      <c r="PVC65" s="340"/>
      <c r="PVD65" s="340"/>
      <c r="PVE65" s="340">
        <f>[8]Orçamento!PVE57</f>
        <v>0</v>
      </c>
      <c r="PVF65" s="340"/>
      <c r="PVG65" s="340"/>
      <c r="PVH65" s="340"/>
      <c r="PVI65" s="340"/>
      <c r="PVJ65" s="340"/>
      <c r="PVK65" s="340"/>
      <c r="PVL65" s="340"/>
      <c r="PVM65" s="340">
        <f>[8]Orçamento!PVM57</f>
        <v>0</v>
      </c>
      <c r="PVN65" s="340"/>
      <c r="PVO65" s="340"/>
      <c r="PVP65" s="340"/>
      <c r="PVQ65" s="340"/>
      <c r="PVR65" s="340"/>
      <c r="PVS65" s="340"/>
      <c r="PVT65" s="340"/>
      <c r="PVU65" s="340">
        <f>[8]Orçamento!PVU57</f>
        <v>0</v>
      </c>
      <c r="PVV65" s="340"/>
      <c r="PVW65" s="340"/>
      <c r="PVX65" s="340"/>
      <c r="PVY65" s="340"/>
      <c r="PVZ65" s="340"/>
      <c r="PWA65" s="340"/>
      <c r="PWB65" s="340"/>
      <c r="PWC65" s="340">
        <f>[8]Orçamento!PWC57</f>
        <v>0</v>
      </c>
      <c r="PWD65" s="340"/>
      <c r="PWE65" s="340"/>
      <c r="PWF65" s="340"/>
      <c r="PWG65" s="340"/>
      <c r="PWH65" s="340"/>
      <c r="PWI65" s="340"/>
      <c r="PWJ65" s="340"/>
      <c r="PWK65" s="340">
        <f>[8]Orçamento!PWK57</f>
        <v>0</v>
      </c>
      <c r="PWL65" s="340"/>
      <c r="PWM65" s="340"/>
      <c r="PWN65" s="340"/>
      <c r="PWO65" s="340"/>
      <c r="PWP65" s="340"/>
      <c r="PWQ65" s="340"/>
      <c r="PWR65" s="340"/>
      <c r="PWS65" s="340">
        <f>[8]Orçamento!PWS57</f>
        <v>0</v>
      </c>
      <c r="PWT65" s="340"/>
      <c r="PWU65" s="340"/>
      <c r="PWV65" s="340"/>
      <c r="PWW65" s="340"/>
      <c r="PWX65" s="340"/>
      <c r="PWY65" s="340"/>
      <c r="PWZ65" s="340"/>
      <c r="PXA65" s="340">
        <f>[8]Orçamento!PXA57</f>
        <v>0</v>
      </c>
      <c r="PXB65" s="340"/>
      <c r="PXC65" s="340"/>
      <c r="PXD65" s="340"/>
      <c r="PXE65" s="340"/>
      <c r="PXF65" s="340"/>
      <c r="PXG65" s="340"/>
      <c r="PXH65" s="340"/>
      <c r="PXI65" s="340">
        <f>[8]Orçamento!PXI57</f>
        <v>0</v>
      </c>
      <c r="PXJ65" s="340"/>
      <c r="PXK65" s="340"/>
      <c r="PXL65" s="340"/>
      <c r="PXM65" s="340"/>
      <c r="PXN65" s="340"/>
      <c r="PXO65" s="340"/>
      <c r="PXP65" s="340"/>
      <c r="PXQ65" s="340">
        <f>[8]Orçamento!PXQ57</f>
        <v>0</v>
      </c>
      <c r="PXR65" s="340"/>
      <c r="PXS65" s="340"/>
      <c r="PXT65" s="340"/>
      <c r="PXU65" s="340"/>
      <c r="PXV65" s="340"/>
      <c r="PXW65" s="340"/>
      <c r="PXX65" s="340"/>
      <c r="PXY65" s="340">
        <f>[8]Orçamento!PXY57</f>
        <v>0</v>
      </c>
      <c r="PXZ65" s="340"/>
      <c r="PYA65" s="340"/>
      <c r="PYB65" s="340"/>
      <c r="PYC65" s="340"/>
      <c r="PYD65" s="340"/>
      <c r="PYE65" s="340"/>
      <c r="PYF65" s="340"/>
      <c r="PYG65" s="340">
        <f>[8]Orçamento!PYG57</f>
        <v>0</v>
      </c>
      <c r="PYH65" s="340"/>
      <c r="PYI65" s="340"/>
      <c r="PYJ65" s="340"/>
      <c r="PYK65" s="340"/>
      <c r="PYL65" s="340"/>
      <c r="PYM65" s="340"/>
      <c r="PYN65" s="340"/>
      <c r="PYO65" s="340">
        <f>[8]Orçamento!PYO57</f>
        <v>0</v>
      </c>
      <c r="PYP65" s="340"/>
      <c r="PYQ65" s="340"/>
      <c r="PYR65" s="340"/>
      <c r="PYS65" s="340"/>
      <c r="PYT65" s="340"/>
      <c r="PYU65" s="340"/>
      <c r="PYV65" s="340"/>
      <c r="PYW65" s="340">
        <f>[8]Orçamento!PYW57</f>
        <v>0</v>
      </c>
      <c r="PYX65" s="340"/>
      <c r="PYY65" s="340"/>
      <c r="PYZ65" s="340"/>
      <c r="PZA65" s="340"/>
      <c r="PZB65" s="340"/>
      <c r="PZC65" s="340"/>
      <c r="PZD65" s="340"/>
      <c r="PZE65" s="340">
        <f>[8]Orçamento!PZE57</f>
        <v>0</v>
      </c>
      <c r="PZF65" s="340"/>
      <c r="PZG65" s="340"/>
      <c r="PZH65" s="340"/>
      <c r="PZI65" s="340"/>
      <c r="PZJ65" s="340"/>
      <c r="PZK65" s="340"/>
      <c r="PZL65" s="340"/>
      <c r="PZM65" s="340">
        <f>[8]Orçamento!PZM57</f>
        <v>0</v>
      </c>
      <c r="PZN65" s="340"/>
      <c r="PZO65" s="340"/>
      <c r="PZP65" s="340"/>
      <c r="PZQ65" s="340"/>
      <c r="PZR65" s="340"/>
      <c r="PZS65" s="340"/>
      <c r="PZT65" s="340"/>
      <c r="PZU65" s="340">
        <f>[8]Orçamento!PZU57</f>
        <v>0</v>
      </c>
      <c r="PZV65" s="340"/>
      <c r="PZW65" s="340"/>
      <c r="PZX65" s="340"/>
      <c r="PZY65" s="340"/>
      <c r="PZZ65" s="340"/>
      <c r="QAA65" s="340"/>
      <c r="QAB65" s="340"/>
      <c r="QAC65" s="340">
        <f>[8]Orçamento!QAC57</f>
        <v>0</v>
      </c>
      <c r="QAD65" s="340"/>
      <c r="QAE65" s="340"/>
      <c r="QAF65" s="340"/>
      <c r="QAG65" s="340"/>
      <c r="QAH65" s="340"/>
      <c r="QAI65" s="340"/>
      <c r="QAJ65" s="340"/>
      <c r="QAK65" s="340">
        <f>[8]Orçamento!QAK57</f>
        <v>0</v>
      </c>
      <c r="QAL65" s="340"/>
      <c r="QAM65" s="340"/>
      <c r="QAN65" s="340"/>
      <c r="QAO65" s="340"/>
      <c r="QAP65" s="340"/>
      <c r="QAQ65" s="340"/>
      <c r="QAR65" s="340"/>
      <c r="QAS65" s="340">
        <f>[8]Orçamento!QAS57</f>
        <v>0</v>
      </c>
      <c r="QAT65" s="340"/>
      <c r="QAU65" s="340"/>
      <c r="QAV65" s="340"/>
      <c r="QAW65" s="340"/>
      <c r="QAX65" s="340"/>
      <c r="QAY65" s="340"/>
      <c r="QAZ65" s="340"/>
      <c r="QBA65" s="340">
        <f>[8]Orçamento!QBA57</f>
        <v>0</v>
      </c>
      <c r="QBB65" s="340"/>
      <c r="QBC65" s="340"/>
      <c r="QBD65" s="340"/>
      <c r="QBE65" s="340"/>
      <c r="QBF65" s="340"/>
      <c r="QBG65" s="340"/>
      <c r="QBH65" s="340"/>
      <c r="QBI65" s="340">
        <f>[8]Orçamento!QBI57</f>
        <v>0</v>
      </c>
      <c r="QBJ65" s="340"/>
      <c r="QBK65" s="340"/>
      <c r="QBL65" s="340"/>
      <c r="QBM65" s="340"/>
      <c r="QBN65" s="340"/>
      <c r="QBO65" s="340"/>
      <c r="QBP65" s="340"/>
      <c r="QBQ65" s="340">
        <f>[8]Orçamento!QBQ57</f>
        <v>0</v>
      </c>
      <c r="QBR65" s="340"/>
      <c r="QBS65" s="340"/>
      <c r="QBT65" s="340"/>
      <c r="QBU65" s="340"/>
      <c r="QBV65" s="340"/>
      <c r="QBW65" s="340"/>
      <c r="QBX65" s="340"/>
      <c r="QBY65" s="340">
        <f>[8]Orçamento!QBY57</f>
        <v>0</v>
      </c>
      <c r="QBZ65" s="340"/>
      <c r="QCA65" s="340"/>
      <c r="QCB65" s="340"/>
      <c r="QCC65" s="340"/>
      <c r="QCD65" s="340"/>
      <c r="QCE65" s="340"/>
      <c r="QCF65" s="340"/>
      <c r="QCG65" s="340">
        <f>[8]Orçamento!QCG57</f>
        <v>0</v>
      </c>
      <c r="QCH65" s="340"/>
      <c r="QCI65" s="340"/>
      <c r="QCJ65" s="340"/>
      <c r="QCK65" s="340"/>
      <c r="QCL65" s="340"/>
      <c r="QCM65" s="340"/>
      <c r="QCN65" s="340"/>
      <c r="QCO65" s="340">
        <f>[8]Orçamento!QCO57</f>
        <v>0</v>
      </c>
      <c r="QCP65" s="340"/>
      <c r="QCQ65" s="340"/>
      <c r="QCR65" s="340"/>
      <c r="QCS65" s="340"/>
      <c r="QCT65" s="340"/>
      <c r="QCU65" s="340"/>
      <c r="QCV65" s="340"/>
      <c r="QCW65" s="340">
        <f>[8]Orçamento!QCW57</f>
        <v>0</v>
      </c>
      <c r="QCX65" s="340"/>
      <c r="QCY65" s="340"/>
      <c r="QCZ65" s="340"/>
      <c r="QDA65" s="340"/>
      <c r="QDB65" s="340"/>
      <c r="QDC65" s="340"/>
      <c r="QDD65" s="340"/>
      <c r="QDE65" s="340">
        <f>[8]Orçamento!QDE57</f>
        <v>0</v>
      </c>
      <c r="QDF65" s="340"/>
      <c r="QDG65" s="340"/>
      <c r="QDH65" s="340"/>
      <c r="QDI65" s="340"/>
      <c r="QDJ65" s="340"/>
      <c r="QDK65" s="340"/>
      <c r="QDL65" s="340"/>
      <c r="QDM65" s="340">
        <f>[8]Orçamento!QDM57</f>
        <v>0</v>
      </c>
      <c r="QDN65" s="340"/>
      <c r="QDO65" s="340"/>
      <c r="QDP65" s="340"/>
      <c r="QDQ65" s="340"/>
      <c r="QDR65" s="340"/>
      <c r="QDS65" s="340"/>
      <c r="QDT65" s="340"/>
      <c r="QDU65" s="340">
        <f>[8]Orçamento!QDU57</f>
        <v>0</v>
      </c>
      <c r="QDV65" s="340"/>
      <c r="QDW65" s="340"/>
      <c r="QDX65" s="340"/>
      <c r="QDY65" s="340"/>
      <c r="QDZ65" s="340"/>
      <c r="QEA65" s="340"/>
      <c r="QEB65" s="340"/>
      <c r="QEC65" s="340">
        <f>[8]Orçamento!QEC57</f>
        <v>0</v>
      </c>
      <c r="QED65" s="340"/>
      <c r="QEE65" s="340"/>
      <c r="QEF65" s="340"/>
      <c r="QEG65" s="340"/>
      <c r="QEH65" s="340"/>
      <c r="QEI65" s="340"/>
      <c r="QEJ65" s="340"/>
      <c r="QEK65" s="340">
        <f>[8]Orçamento!QEK57</f>
        <v>0</v>
      </c>
      <c r="QEL65" s="340"/>
      <c r="QEM65" s="340"/>
      <c r="QEN65" s="340"/>
      <c r="QEO65" s="340"/>
      <c r="QEP65" s="340"/>
      <c r="QEQ65" s="340"/>
      <c r="QER65" s="340"/>
      <c r="QES65" s="340">
        <f>[8]Orçamento!QES57</f>
        <v>0</v>
      </c>
      <c r="QET65" s="340"/>
      <c r="QEU65" s="340"/>
      <c r="QEV65" s="340"/>
      <c r="QEW65" s="340"/>
      <c r="QEX65" s="340"/>
      <c r="QEY65" s="340"/>
      <c r="QEZ65" s="340"/>
      <c r="QFA65" s="340">
        <f>[8]Orçamento!QFA57</f>
        <v>0</v>
      </c>
      <c r="QFB65" s="340"/>
      <c r="QFC65" s="340"/>
      <c r="QFD65" s="340"/>
      <c r="QFE65" s="340"/>
      <c r="QFF65" s="340"/>
      <c r="QFG65" s="340"/>
      <c r="QFH65" s="340"/>
      <c r="QFI65" s="340">
        <f>[8]Orçamento!QFI57</f>
        <v>0</v>
      </c>
      <c r="QFJ65" s="340"/>
      <c r="QFK65" s="340"/>
      <c r="QFL65" s="340"/>
      <c r="QFM65" s="340"/>
      <c r="QFN65" s="340"/>
      <c r="QFO65" s="340"/>
      <c r="QFP65" s="340"/>
      <c r="QFQ65" s="340">
        <f>[8]Orçamento!QFQ57</f>
        <v>0</v>
      </c>
      <c r="QFR65" s="340"/>
      <c r="QFS65" s="340"/>
      <c r="QFT65" s="340"/>
      <c r="QFU65" s="340"/>
      <c r="QFV65" s="340"/>
      <c r="QFW65" s="340"/>
      <c r="QFX65" s="340"/>
      <c r="QFY65" s="340">
        <f>[8]Orçamento!QFY57</f>
        <v>0</v>
      </c>
      <c r="QFZ65" s="340"/>
      <c r="QGA65" s="340"/>
      <c r="QGB65" s="340"/>
      <c r="QGC65" s="340"/>
      <c r="QGD65" s="340"/>
      <c r="QGE65" s="340"/>
      <c r="QGF65" s="340"/>
      <c r="QGG65" s="340">
        <f>[8]Orçamento!QGG57</f>
        <v>0</v>
      </c>
      <c r="QGH65" s="340"/>
      <c r="QGI65" s="340"/>
      <c r="QGJ65" s="340"/>
      <c r="QGK65" s="340"/>
      <c r="QGL65" s="340"/>
      <c r="QGM65" s="340"/>
      <c r="QGN65" s="340"/>
      <c r="QGO65" s="340">
        <f>[8]Orçamento!QGO57</f>
        <v>0</v>
      </c>
      <c r="QGP65" s="340"/>
      <c r="QGQ65" s="340"/>
      <c r="QGR65" s="340"/>
      <c r="QGS65" s="340"/>
      <c r="QGT65" s="340"/>
      <c r="QGU65" s="340"/>
      <c r="QGV65" s="340"/>
      <c r="QGW65" s="340">
        <f>[8]Orçamento!QGW57</f>
        <v>0</v>
      </c>
      <c r="QGX65" s="340"/>
      <c r="QGY65" s="340"/>
      <c r="QGZ65" s="340"/>
      <c r="QHA65" s="340"/>
      <c r="QHB65" s="340"/>
      <c r="QHC65" s="340"/>
      <c r="QHD65" s="340"/>
      <c r="QHE65" s="340">
        <f>[8]Orçamento!QHE57</f>
        <v>0</v>
      </c>
      <c r="QHF65" s="340"/>
      <c r="QHG65" s="340"/>
      <c r="QHH65" s="340"/>
      <c r="QHI65" s="340"/>
      <c r="QHJ65" s="340"/>
      <c r="QHK65" s="340"/>
      <c r="QHL65" s="340"/>
      <c r="QHM65" s="340">
        <f>[8]Orçamento!QHM57</f>
        <v>0</v>
      </c>
      <c r="QHN65" s="340"/>
      <c r="QHO65" s="340"/>
      <c r="QHP65" s="340"/>
      <c r="QHQ65" s="340"/>
      <c r="QHR65" s="340"/>
      <c r="QHS65" s="340"/>
      <c r="QHT65" s="340"/>
      <c r="QHU65" s="340">
        <f>[8]Orçamento!QHU57</f>
        <v>0</v>
      </c>
      <c r="QHV65" s="340"/>
      <c r="QHW65" s="340"/>
      <c r="QHX65" s="340"/>
      <c r="QHY65" s="340"/>
      <c r="QHZ65" s="340"/>
      <c r="QIA65" s="340"/>
      <c r="QIB65" s="340"/>
      <c r="QIC65" s="340">
        <f>[8]Orçamento!QIC57</f>
        <v>0</v>
      </c>
      <c r="QID65" s="340"/>
      <c r="QIE65" s="340"/>
      <c r="QIF65" s="340"/>
      <c r="QIG65" s="340"/>
      <c r="QIH65" s="340"/>
      <c r="QII65" s="340"/>
      <c r="QIJ65" s="340"/>
      <c r="QIK65" s="340">
        <f>[8]Orçamento!QIK57</f>
        <v>0</v>
      </c>
      <c r="QIL65" s="340"/>
      <c r="QIM65" s="340"/>
      <c r="QIN65" s="340"/>
      <c r="QIO65" s="340"/>
      <c r="QIP65" s="340"/>
      <c r="QIQ65" s="340"/>
      <c r="QIR65" s="340"/>
      <c r="QIS65" s="340">
        <f>[8]Orçamento!QIS57</f>
        <v>0</v>
      </c>
      <c r="QIT65" s="340"/>
      <c r="QIU65" s="340"/>
      <c r="QIV65" s="340"/>
      <c r="QIW65" s="340"/>
      <c r="QIX65" s="340"/>
      <c r="QIY65" s="340"/>
      <c r="QIZ65" s="340"/>
      <c r="QJA65" s="340">
        <f>[8]Orçamento!QJA57</f>
        <v>0</v>
      </c>
      <c r="QJB65" s="340"/>
      <c r="QJC65" s="340"/>
      <c r="QJD65" s="340"/>
      <c r="QJE65" s="340"/>
      <c r="QJF65" s="340"/>
      <c r="QJG65" s="340"/>
      <c r="QJH65" s="340"/>
      <c r="QJI65" s="340">
        <f>[8]Orçamento!QJI57</f>
        <v>0</v>
      </c>
      <c r="QJJ65" s="340"/>
      <c r="QJK65" s="340"/>
      <c r="QJL65" s="340"/>
      <c r="QJM65" s="340"/>
      <c r="QJN65" s="340"/>
      <c r="QJO65" s="340"/>
      <c r="QJP65" s="340"/>
      <c r="QJQ65" s="340">
        <f>[8]Orçamento!QJQ57</f>
        <v>0</v>
      </c>
      <c r="QJR65" s="340"/>
      <c r="QJS65" s="340"/>
      <c r="QJT65" s="340"/>
      <c r="QJU65" s="340"/>
      <c r="QJV65" s="340"/>
      <c r="QJW65" s="340"/>
      <c r="QJX65" s="340"/>
      <c r="QJY65" s="340">
        <f>[8]Orçamento!QJY57</f>
        <v>0</v>
      </c>
      <c r="QJZ65" s="340"/>
      <c r="QKA65" s="340"/>
      <c r="QKB65" s="340"/>
      <c r="QKC65" s="340"/>
      <c r="QKD65" s="340"/>
      <c r="QKE65" s="340"/>
      <c r="QKF65" s="340"/>
      <c r="QKG65" s="340">
        <f>[8]Orçamento!QKG57</f>
        <v>0</v>
      </c>
      <c r="QKH65" s="340"/>
      <c r="QKI65" s="340"/>
      <c r="QKJ65" s="340"/>
      <c r="QKK65" s="340"/>
      <c r="QKL65" s="340"/>
      <c r="QKM65" s="340"/>
      <c r="QKN65" s="340"/>
      <c r="QKO65" s="340">
        <f>[8]Orçamento!QKO57</f>
        <v>0</v>
      </c>
      <c r="QKP65" s="340"/>
      <c r="QKQ65" s="340"/>
      <c r="QKR65" s="340"/>
      <c r="QKS65" s="340"/>
      <c r="QKT65" s="340"/>
      <c r="QKU65" s="340"/>
      <c r="QKV65" s="340"/>
      <c r="QKW65" s="340">
        <f>[8]Orçamento!QKW57</f>
        <v>0</v>
      </c>
      <c r="QKX65" s="340"/>
      <c r="QKY65" s="340"/>
      <c r="QKZ65" s="340"/>
      <c r="QLA65" s="340"/>
      <c r="QLB65" s="340"/>
      <c r="QLC65" s="340"/>
      <c r="QLD65" s="340"/>
      <c r="QLE65" s="340">
        <f>[8]Orçamento!QLE57</f>
        <v>0</v>
      </c>
      <c r="QLF65" s="340"/>
      <c r="QLG65" s="340"/>
      <c r="QLH65" s="340"/>
      <c r="QLI65" s="340"/>
      <c r="QLJ65" s="340"/>
      <c r="QLK65" s="340"/>
      <c r="QLL65" s="340"/>
      <c r="QLM65" s="340">
        <f>[8]Orçamento!QLM57</f>
        <v>0</v>
      </c>
      <c r="QLN65" s="340"/>
      <c r="QLO65" s="340"/>
      <c r="QLP65" s="340"/>
      <c r="QLQ65" s="340"/>
      <c r="QLR65" s="340"/>
      <c r="QLS65" s="340"/>
      <c r="QLT65" s="340"/>
      <c r="QLU65" s="340">
        <f>[8]Orçamento!QLU57</f>
        <v>0</v>
      </c>
      <c r="QLV65" s="340"/>
      <c r="QLW65" s="340"/>
      <c r="QLX65" s="340"/>
      <c r="QLY65" s="340"/>
      <c r="QLZ65" s="340"/>
      <c r="QMA65" s="340"/>
      <c r="QMB65" s="340"/>
      <c r="QMC65" s="340">
        <f>[8]Orçamento!QMC57</f>
        <v>0</v>
      </c>
      <c r="QMD65" s="340"/>
      <c r="QME65" s="340"/>
      <c r="QMF65" s="340"/>
      <c r="QMG65" s="340"/>
      <c r="QMH65" s="340"/>
      <c r="QMI65" s="340"/>
      <c r="QMJ65" s="340"/>
      <c r="QMK65" s="340">
        <f>[8]Orçamento!QMK57</f>
        <v>0</v>
      </c>
      <c r="QML65" s="340"/>
      <c r="QMM65" s="340"/>
      <c r="QMN65" s="340"/>
      <c r="QMO65" s="340"/>
      <c r="QMP65" s="340"/>
      <c r="QMQ65" s="340"/>
      <c r="QMR65" s="340"/>
      <c r="QMS65" s="340">
        <f>[8]Orçamento!QMS57</f>
        <v>0</v>
      </c>
      <c r="QMT65" s="340"/>
      <c r="QMU65" s="340"/>
      <c r="QMV65" s="340"/>
      <c r="QMW65" s="340"/>
      <c r="QMX65" s="340"/>
      <c r="QMY65" s="340"/>
      <c r="QMZ65" s="340"/>
      <c r="QNA65" s="340">
        <f>[8]Orçamento!QNA57</f>
        <v>0</v>
      </c>
      <c r="QNB65" s="340"/>
      <c r="QNC65" s="340"/>
      <c r="QND65" s="340"/>
      <c r="QNE65" s="340"/>
      <c r="QNF65" s="340"/>
      <c r="QNG65" s="340"/>
      <c r="QNH65" s="340"/>
      <c r="QNI65" s="340">
        <f>[8]Orçamento!QNI57</f>
        <v>0</v>
      </c>
      <c r="QNJ65" s="340"/>
      <c r="QNK65" s="340"/>
      <c r="QNL65" s="340"/>
      <c r="QNM65" s="340"/>
      <c r="QNN65" s="340"/>
      <c r="QNO65" s="340"/>
      <c r="QNP65" s="340"/>
      <c r="QNQ65" s="340">
        <f>[8]Orçamento!QNQ57</f>
        <v>0</v>
      </c>
      <c r="QNR65" s="340"/>
      <c r="QNS65" s="340"/>
      <c r="QNT65" s="340"/>
      <c r="QNU65" s="340"/>
      <c r="QNV65" s="340"/>
      <c r="QNW65" s="340"/>
      <c r="QNX65" s="340"/>
      <c r="QNY65" s="340">
        <f>[8]Orçamento!QNY57</f>
        <v>0</v>
      </c>
      <c r="QNZ65" s="340"/>
      <c r="QOA65" s="340"/>
      <c r="QOB65" s="340"/>
      <c r="QOC65" s="340"/>
      <c r="QOD65" s="340"/>
      <c r="QOE65" s="340"/>
      <c r="QOF65" s="340"/>
      <c r="QOG65" s="340">
        <f>[8]Orçamento!QOG57</f>
        <v>0</v>
      </c>
      <c r="QOH65" s="340"/>
      <c r="QOI65" s="340"/>
      <c r="QOJ65" s="340"/>
      <c r="QOK65" s="340"/>
      <c r="QOL65" s="340"/>
      <c r="QOM65" s="340"/>
      <c r="QON65" s="340"/>
      <c r="QOO65" s="340">
        <f>[8]Orçamento!QOO57</f>
        <v>0</v>
      </c>
      <c r="QOP65" s="340"/>
      <c r="QOQ65" s="340"/>
      <c r="QOR65" s="340"/>
      <c r="QOS65" s="340"/>
      <c r="QOT65" s="340"/>
      <c r="QOU65" s="340"/>
      <c r="QOV65" s="340"/>
      <c r="QOW65" s="340">
        <f>[8]Orçamento!QOW57</f>
        <v>0</v>
      </c>
      <c r="QOX65" s="340"/>
      <c r="QOY65" s="340"/>
      <c r="QOZ65" s="340"/>
      <c r="QPA65" s="340"/>
      <c r="QPB65" s="340"/>
      <c r="QPC65" s="340"/>
      <c r="QPD65" s="340"/>
      <c r="QPE65" s="340">
        <f>[8]Orçamento!QPE57</f>
        <v>0</v>
      </c>
      <c r="QPF65" s="340"/>
      <c r="QPG65" s="340"/>
      <c r="QPH65" s="340"/>
      <c r="QPI65" s="340"/>
      <c r="QPJ65" s="340"/>
      <c r="QPK65" s="340"/>
      <c r="QPL65" s="340"/>
      <c r="QPM65" s="340">
        <f>[8]Orçamento!QPM57</f>
        <v>0</v>
      </c>
      <c r="QPN65" s="340"/>
      <c r="QPO65" s="340"/>
      <c r="QPP65" s="340"/>
      <c r="QPQ65" s="340"/>
      <c r="QPR65" s="340"/>
      <c r="QPS65" s="340"/>
      <c r="QPT65" s="340"/>
      <c r="QPU65" s="340">
        <f>[8]Orçamento!QPU57</f>
        <v>0</v>
      </c>
      <c r="QPV65" s="340"/>
      <c r="QPW65" s="340"/>
      <c r="QPX65" s="340"/>
      <c r="QPY65" s="340"/>
      <c r="QPZ65" s="340"/>
      <c r="QQA65" s="340"/>
      <c r="QQB65" s="340"/>
      <c r="QQC65" s="340">
        <f>[8]Orçamento!QQC57</f>
        <v>0</v>
      </c>
      <c r="QQD65" s="340"/>
      <c r="QQE65" s="340"/>
      <c r="QQF65" s="340"/>
      <c r="QQG65" s="340"/>
      <c r="QQH65" s="340"/>
      <c r="QQI65" s="340"/>
      <c r="QQJ65" s="340"/>
      <c r="QQK65" s="340">
        <f>[8]Orçamento!QQK57</f>
        <v>0</v>
      </c>
      <c r="QQL65" s="340"/>
      <c r="QQM65" s="340"/>
      <c r="QQN65" s="340"/>
      <c r="QQO65" s="340"/>
      <c r="QQP65" s="340"/>
      <c r="QQQ65" s="340"/>
      <c r="QQR65" s="340"/>
      <c r="QQS65" s="340">
        <f>[8]Orçamento!QQS57</f>
        <v>0</v>
      </c>
      <c r="QQT65" s="340"/>
      <c r="QQU65" s="340"/>
      <c r="QQV65" s="340"/>
      <c r="QQW65" s="340"/>
      <c r="QQX65" s="340"/>
      <c r="QQY65" s="340"/>
      <c r="QQZ65" s="340"/>
      <c r="QRA65" s="340">
        <f>[8]Orçamento!QRA57</f>
        <v>0</v>
      </c>
      <c r="QRB65" s="340"/>
      <c r="QRC65" s="340"/>
      <c r="QRD65" s="340"/>
      <c r="QRE65" s="340"/>
      <c r="QRF65" s="340"/>
      <c r="QRG65" s="340"/>
      <c r="QRH65" s="340"/>
      <c r="QRI65" s="340">
        <f>[8]Orçamento!QRI57</f>
        <v>0</v>
      </c>
      <c r="QRJ65" s="340"/>
      <c r="QRK65" s="340"/>
      <c r="QRL65" s="340"/>
      <c r="QRM65" s="340"/>
      <c r="QRN65" s="340"/>
      <c r="QRO65" s="340"/>
      <c r="QRP65" s="340"/>
      <c r="QRQ65" s="340">
        <f>[8]Orçamento!QRQ57</f>
        <v>0</v>
      </c>
      <c r="QRR65" s="340"/>
      <c r="QRS65" s="340"/>
      <c r="QRT65" s="340"/>
      <c r="QRU65" s="340"/>
      <c r="QRV65" s="340"/>
      <c r="QRW65" s="340"/>
      <c r="QRX65" s="340"/>
      <c r="QRY65" s="340">
        <f>[8]Orçamento!QRY57</f>
        <v>0</v>
      </c>
      <c r="QRZ65" s="340"/>
      <c r="QSA65" s="340"/>
      <c r="QSB65" s="340"/>
      <c r="QSC65" s="340"/>
      <c r="QSD65" s="340"/>
      <c r="QSE65" s="340"/>
      <c r="QSF65" s="340"/>
      <c r="QSG65" s="340">
        <f>[8]Orçamento!QSG57</f>
        <v>0</v>
      </c>
      <c r="QSH65" s="340"/>
      <c r="QSI65" s="340"/>
      <c r="QSJ65" s="340"/>
      <c r="QSK65" s="340"/>
      <c r="QSL65" s="340"/>
      <c r="QSM65" s="340"/>
      <c r="QSN65" s="340"/>
      <c r="QSO65" s="340">
        <f>[8]Orçamento!QSO57</f>
        <v>0</v>
      </c>
      <c r="QSP65" s="340"/>
      <c r="QSQ65" s="340"/>
      <c r="QSR65" s="340"/>
      <c r="QSS65" s="340"/>
      <c r="QST65" s="340"/>
      <c r="QSU65" s="340"/>
      <c r="QSV65" s="340"/>
      <c r="QSW65" s="340">
        <f>[8]Orçamento!QSW57</f>
        <v>0</v>
      </c>
      <c r="QSX65" s="340"/>
      <c r="QSY65" s="340"/>
      <c r="QSZ65" s="340"/>
      <c r="QTA65" s="340"/>
      <c r="QTB65" s="340"/>
      <c r="QTC65" s="340"/>
      <c r="QTD65" s="340"/>
      <c r="QTE65" s="340">
        <f>[8]Orçamento!QTE57</f>
        <v>0</v>
      </c>
      <c r="QTF65" s="340"/>
      <c r="QTG65" s="340"/>
      <c r="QTH65" s="340"/>
      <c r="QTI65" s="340"/>
      <c r="QTJ65" s="340"/>
      <c r="QTK65" s="340"/>
      <c r="QTL65" s="340"/>
      <c r="QTM65" s="340">
        <f>[8]Orçamento!QTM57</f>
        <v>0</v>
      </c>
      <c r="QTN65" s="340"/>
      <c r="QTO65" s="340"/>
      <c r="QTP65" s="340"/>
      <c r="QTQ65" s="340"/>
      <c r="QTR65" s="340"/>
      <c r="QTS65" s="340"/>
      <c r="QTT65" s="340"/>
      <c r="QTU65" s="340">
        <f>[8]Orçamento!QTU57</f>
        <v>0</v>
      </c>
      <c r="QTV65" s="340"/>
      <c r="QTW65" s="340"/>
      <c r="QTX65" s="340"/>
      <c r="QTY65" s="340"/>
      <c r="QTZ65" s="340"/>
      <c r="QUA65" s="340"/>
      <c r="QUB65" s="340"/>
      <c r="QUC65" s="340">
        <f>[8]Orçamento!QUC57</f>
        <v>0</v>
      </c>
      <c r="QUD65" s="340"/>
      <c r="QUE65" s="340"/>
      <c r="QUF65" s="340"/>
      <c r="QUG65" s="340"/>
      <c r="QUH65" s="340"/>
      <c r="QUI65" s="340"/>
      <c r="QUJ65" s="340"/>
      <c r="QUK65" s="340">
        <f>[8]Orçamento!QUK57</f>
        <v>0</v>
      </c>
      <c r="QUL65" s="340"/>
      <c r="QUM65" s="340"/>
      <c r="QUN65" s="340"/>
      <c r="QUO65" s="340"/>
      <c r="QUP65" s="340"/>
      <c r="QUQ65" s="340"/>
      <c r="QUR65" s="340"/>
      <c r="QUS65" s="340">
        <f>[8]Orçamento!QUS57</f>
        <v>0</v>
      </c>
      <c r="QUT65" s="340"/>
      <c r="QUU65" s="340"/>
      <c r="QUV65" s="340"/>
      <c r="QUW65" s="340"/>
      <c r="QUX65" s="340"/>
      <c r="QUY65" s="340"/>
      <c r="QUZ65" s="340"/>
      <c r="QVA65" s="340">
        <f>[8]Orçamento!QVA57</f>
        <v>0</v>
      </c>
      <c r="QVB65" s="340"/>
      <c r="QVC65" s="340"/>
      <c r="QVD65" s="340"/>
      <c r="QVE65" s="340"/>
      <c r="QVF65" s="340"/>
      <c r="QVG65" s="340"/>
      <c r="QVH65" s="340"/>
      <c r="QVI65" s="340">
        <f>[8]Orçamento!QVI57</f>
        <v>0</v>
      </c>
      <c r="QVJ65" s="340"/>
      <c r="QVK65" s="340"/>
      <c r="QVL65" s="340"/>
      <c r="QVM65" s="340"/>
      <c r="QVN65" s="340"/>
      <c r="QVO65" s="340"/>
      <c r="QVP65" s="340"/>
      <c r="QVQ65" s="340">
        <f>[8]Orçamento!QVQ57</f>
        <v>0</v>
      </c>
      <c r="QVR65" s="340"/>
      <c r="QVS65" s="340"/>
      <c r="QVT65" s="340"/>
      <c r="QVU65" s="340"/>
      <c r="QVV65" s="340"/>
      <c r="QVW65" s="340"/>
      <c r="QVX65" s="340"/>
      <c r="QVY65" s="340">
        <f>[8]Orçamento!QVY57</f>
        <v>0</v>
      </c>
      <c r="QVZ65" s="340"/>
      <c r="QWA65" s="340"/>
      <c r="QWB65" s="340"/>
      <c r="QWC65" s="340"/>
      <c r="QWD65" s="340"/>
      <c r="QWE65" s="340"/>
      <c r="QWF65" s="340"/>
      <c r="QWG65" s="340">
        <f>[8]Orçamento!QWG57</f>
        <v>0</v>
      </c>
      <c r="QWH65" s="340"/>
      <c r="QWI65" s="340"/>
      <c r="QWJ65" s="340"/>
      <c r="QWK65" s="340"/>
      <c r="QWL65" s="340"/>
      <c r="QWM65" s="340"/>
      <c r="QWN65" s="340"/>
      <c r="QWO65" s="340">
        <f>[8]Orçamento!QWO57</f>
        <v>0</v>
      </c>
      <c r="QWP65" s="340"/>
      <c r="QWQ65" s="340"/>
      <c r="QWR65" s="340"/>
      <c r="QWS65" s="340"/>
      <c r="QWT65" s="340"/>
      <c r="QWU65" s="340"/>
      <c r="QWV65" s="340"/>
      <c r="QWW65" s="340">
        <f>[8]Orçamento!QWW57</f>
        <v>0</v>
      </c>
      <c r="QWX65" s="340"/>
      <c r="QWY65" s="340"/>
      <c r="QWZ65" s="340"/>
      <c r="QXA65" s="340"/>
      <c r="QXB65" s="340"/>
      <c r="QXC65" s="340"/>
      <c r="QXD65" s="340"/>
      <c r="QXE65" s="340">
        <f>[8]Orçamento!QXE57</f>
        <v>0</v>
      </c>
      <c r="QXF65" s="340"/>
      <c r="QXG65" s="340"/>
      <c r="QXH65" s="340"/>
      <c r="QXI65" s="340"/>
      <c r="QXJ65" s="340"/>
      <c r="QXK65" s="340"/>
      <c r="QXL65" s="340"/>
      <c r="QXM65" s="340">
        <f>[8]Orçamento!QXM57</f>
        <v>0</v>
      </c>
      <c r="QXN65" s="340"/>
      <c r="QXO65" s="340"/>
      <c r="QXP65" s="340"/>
      <c r="QXQ65" s="340"/>
      <c r="QXR65" s="340"/>
      <c r="QXS65" s="340"/>
      <c r="QXT65" s="340"/>
      <c r="QXU65" s="340">
        <f>[8]Orçamento!QXU57</f>
        <v>0</v>
      </c>
      <c r="QXV65" s="340"/>
      <c r="QXW65" s="340"/>
      <c r="QXX65" s="340"/>
      <c r="QXY65" s="340"/>
      <c r="QXZ65" s="340"/>
      <c r="QYA65" s="340"/>
      <c r="QYB65" s="340"/>
      <c r="QYC65" s="340">
        <f>[8]Orçamento!QYC57</f>
        <v>0</v>
      </c>
      <c r="QYD65" s="340"/>
      <c r="QYE65" s="340"/>
      <c r="QYF65" s="340"/>
      <c r="QYG65" s="340"/>
      <c r="QYH65" s="340"/>
      <c r="QYI65" s="340"/>
      <c r="QYJ65" s="340"/>
      <c r="QYK65" s="340">
        <f>[8]Orçamento!QYK57</f>
        <v>0</v>
      </c>
      <c r="QYL65" s="340"/>
      <c r="QYM65" s="340"/>
      <c r="QYN65" s="340"/>
      <c r="QYO65" s="340"/>
      <c r="QYP65" s="340"/>
      <c r="QYQ65" s="340"/>
      <c r="QYR65" s="340"/>
      <c r="QYS65" s="340">
        <f>[8]Orçamento!QYS57</f>
        <v>0</v>
      </c>
      <c r="QYT65" s="340"/>
      <c r="QYU65" s="340"/>
      <c r="QYV65" s="340"/>
      <c r="QYW65" s="340"/>
      <c r="QYX65" s="340"/>
      <c r="QYY65" s="340"/>
      <c r="QYZ65" s="340"/>
      <c r="QZA65" s="340">
        <f>[8]Orçamento!QZA57</f>
        <v>0</v>
      </c>
      <c r="QZB65" s="340"/>
      <c r="QZC65" s="340"/>
      <c r="QZD65" s="340"/>
      <c r="QZE65" s="340"/>
      <c r="QZF65" s="340"/>
      <c r="QZG65" s="340"/>
      <c r="QZH65" s="340"/>
      <c r="QZI65" s="340">
        <f>[8]Orçamento!QZI57</f>
        <v>0</v>
      </c>
      <c r="QZJ65" s="340"/>
      <c r="QZK65" s="340"/>
      <c r="QZL65" s="340"/>
      <c r="QZM65" s="340"/>
      <c r="QZN65" s="340"/>
      <c r="QZO65" s="340"/>
      <c r="QZP65" s="340"/>
      <c r="QZQ65" s="340">
        <f>[8]Orçamento!QZQ57</f>
        <v>0</v>
      </c>
      <c r="QZR65" s="340"/>
      <c r="QZS65" s="340"/>
      <c r="QZT65" s="340"/>
      <c r="QZU65" s="340"/>
      <c r="QZV65" s="340"/>
      <c r="QZW65" s="340"/>
      <c r="QZX65" s="340"/>
      <c r="QZY65" s="340">
        <f>[8]Orçamento!QZY57</f>
        <v>0</v>
      </c>
      <c r="QZZ65" s="340"/>
      <c r="RAA65" s="340"/>
      <c r="RAB65" s="340"/>
      <c r="RAC65" s="340"/>
      <c r="RAD65" s="340"/>
      <c r="RAE65" s="340"/>
      <c r="RAF65" s="340"/>
      <c r="RAG65" s="340">
        <f>[8]Orçamento!RAG57</f>
        <v>0</v>
      </c>
      <c r="RAH65" s="340"/>
      <c r="RAI65" s="340"/>
      <c r="RAJ65" s="340"/>
      <c r="RAK65" s="340"/>
      <c r="RAL65" s="340"/>
      <c r="RAM65" s="340"/>
      <c r="RAN65" s="340"/>
      <c r="RAO65" s="340">
        <f>[8]Orçamento!RAO57</f>
        <v>0</v>
      </c>
      <c r="RAP65" s="340"/>
      <c r="RAQ65" s="340"/>
      <c r="RAR65" s="340"/>
      <c r="RAS65" s="340"/>
      <c r="RAT65" s="340"/>
      <c r="RAU65" s="340"/>
      <c r="RAV65" s="340"/>
      <c r="RAW65" s="340">
        <f>[8]Orçamento!RAW57</f>
        <v>0</v>
      </c>
      <c r="RAX65" s="340"/>
      <c r="RAY65" s="340"/>
      <c r="RAZ65" s="340"/>
      <c r="RBA65" s="340"/>
      <c r="RBB65" s="340"/>
      <c r="RBC65" s="340"/>
      <c r="RBD65" s="340"/>
      <c r="RBE65" s="340">
        <f>[8]Orçamento!RBE57</f>
        <v>0</v>
      </c>
      <c r="RBF65" s="340"/>
      <c r="RBG65" s="340"/>
      <c r="RBH65" s="340"/>
      <c r="RBI65" s="340"/>
      <c r="RBJ65" s="340"/>
      <c r="RBK65" s="340"/>
      <c r="RBL65" s="340"/>
      <c r="RBM65" s="340">
        <f>[8]Orçamento!RBM57</f>
        <v>0</v>
      </c>
      <c r="RBN65" s="340"/>
      <c r="RBO65" s="340"/>
      <c r="RBP65" s="340"/>
      <c r="RBQ65" s="340"/>
      <c r="RBR65" s="340"/>
      <c r="RBS65" s="340"/>
      <c r="RBT65" s="340"/>
      <c r="RBU65" s="340">
        <f>[8]Orçamento!RBU57</f>
        <v>0</v>
      </c>
      <c r="RBV65" s="340"/>
      <c r="RBW65" s="340"/>
      <c r="RBX65" s="340"/>
      <c r="RBY65" s="340"/>
      <c r="RBZ65" s="340"/>
      <c r="RCA65" s="340"/>
      <c r="RCB65" s="340"/>
      <c r="RCC65" s="340">
        <f>[8]Orçamento!RCC57</f>
        <v>0</v>
      </c>
      <c r="RCD65" s="340"/>
      <c r="RCE65" s="340"/>
      <c r="RCF65" s="340"/>
      <c r="RCG65" s="340"/>
      <c r="RCH65" s="340"/>
      <c r="RCI65" s="340"/>
      <c r="RCJ65" s="340"/>
      <c r="RCK65" s="340">
        <f>[8]Orçamento!RCK57</f>
        <v>0</v>
      </c>
      <c r="RCL65" s="340"/>
      <c r="RCM65" s="340"/>
      <c r="RCN65" s="340"/>
      <c r="RCO65" s="340"/>
      <c r="RCP65" s="340"/>
      <c r="RCQ65" s="340"/>
      <c r="RCR65" s="340"/>
      <c r="RCS65" s="340">
        <f>[8]Orçamento!RCS57</f>
        <v>0</v>
      </c>
      <c r="RCT65" s="340"/>
      <c r="RCU65" s="340"/>
      <c r="RCV65" s="340"/>
      <c r="RCW65" s="340"/>
      <c r="RCX65" s="340"/>
      <c r="RCY65" s="340"/>
      <c r="RCZ65" s="340"/>
      <c r="RDA65" s="340">
        <f>[8]Orçamento!RDA57</f>
        <v>0</v>
      </c>
      <c r="RDB65" s="340"/>
      <c r="RDC65" s="340"/>
      <c r="RDD65" s="340"/>
      <c r="RDE65" s="340"/>
      <c r="RDF65" s="340"/>
      <c r="RDG65" s="340"/>
      <c r="RDH65" s="340"/>
      <c r="RDI65" s="340">
        <f>[8]Orçamento!RDI57</f>
        <v>0</v>
      </c>
      <c r="RDJ65" s="340"/>
      <c r="RDK65" s="340"/>
      <c r="RDL65" s="340"/>
      <c r="RDM65" s="340"/>
      <c r="RDN65" s="340"/>
      <c r="RDO65" s="340"/>
      <c r="RDP65" s="340"/>
      <c r="RDQ65" s="340">
        <f>[8]Orçamento!RDQ57</f>
        <v>0</v>
      </c>
      <c r="RDR65" s="340"/>
      <c r="RDS65" s="340"/>
      <c r="RDT65" s="340"/>
      <c r="RDU65" s="340"/>
      <c r="RDV65" s="340"/>
      <c r="RDW65" s="340"/>
      <c r="RDX65" s="340"/>
      <c r="RDY65" s="340">
        <f>[8]Orçamento!RDY57</f>
        <v>0</v>
      </c>
      <c r="RDZ65" s="340"/>
      <c r="REA65" s="340"/>
      <c r="REB65" s="340"/>
      <c r="REC65" s="340"/>
      <c r="RED65" s="340"/>
      <c r="REE65" s="340"/>
      <c r="REF65" s="340"/>
      <c r="REG65" s="340">
        <f>[8]Orçamento!REG57</f>
        <v>0</v>
      </c>
      <c r="REH65" s="340"/>
      <c r="REI65" s="340"/>
      <c r="REJ65" s="340"/>
      <c r="REK65" s="340"/>
      <c r="REL65" s="340"/>
      <c r="REM65" s="340"/>
      <c r="REN65" s="340"/>
      <c r="REO65" s="340">
        <f>[8]Orçamento!REO57</f>
        <v>0</v>
      </c>
      <c r="REP65" s="340"/>
      <c r="REQ65" s="340"/>
      <c r="RER65" s="340"/>
      <c r="RES65" s="340"/>
      <c r="RET65" s="340"/>
      <c r="REU65" s="340"/>
      <c r="REV65" s="340"/>
      <c r="REW65" s="340">
        <f>[8]Orçamento!REW57</f>
        <v>0</v>
      </c>
      <c r="REX65" s="340"/>
      <c r="REY65" s="340"/>
      <c r="REZ65" s="340"/>
      <c r="RFA65" s="340"/>
      <c r="RFB65" s="340"/>
      <c r="RFC65" s="340"/>
      <c r="RFD65" s="340"/>
      <c r="RFE65" s="340">
        <f>[8]Orçamento!RFE57</f>
        <v>0</v>
      </c>
      <c r="RFF65" s="340"/>
      <c r="RFG65" s="340"/>
      <c r="RFH65" s="340"/>
      <c r="RFI65" s="340"/>
      <c r="RFJ65" s="340"/>
      <c r="RFK65" s="340"/>
      <c r="RFL65" s="340"/>
      <c r="RFM65" s="340">
        <f>[8]Orçamento!RFM57</f>
        <v>0</v>
      </c>
      <c r="RFN65" s="340"/>
      <c r="RFO65" s="340"/>
      <c r="RFP65" s="340"/>
      <c r="RFQ65" s="340"/>
      <c r="RFR65" s="340"/>
      <c r="RFS65" s="340"/>
      <c r="RFT65" s="340"/>
      <c r="RFU65" s="340">
        <f>[8]Orçamento!RFU57</f>
        <v>0</v>
      </c>
      <c r="RFV65" s="340"/>
      <c r="RFW65" s="340"/>
      <c r="RFX65" s="340"/>
      <c r="RFY65" s="340"/>
      <c r="RFZ65" s="340"/>
      <c r="RGA65" s="340"/>
      <c r="RGB65" s="340"/>
      <c r="RGC65" s="340">
        <f>[8]Orçamento!RGC57</f>
        <v>0</v>
      </c>
      <c r="RGD65" s="340"/>
      <c r="RGE65" s="340"/>
      <c r="RGF65" s="340"/>
      <c r="RGG65" s="340"/>
      <c r="RGH65" s="340"/>
      <c r="RGI65" s="340"/>
      <c r="RGJ65" s="340"/>
      <c r="RGK65" s="340">
        <f>[8]Orçamento!RGK57</f>
        <v>0</v>
      </c>
      <c r="RGL65" s="340"/>
      <c r="RGM65" s="340"/>
      <c r="RGN65" s="340"/>
      <c r="RGO65" s="340"/>
      <c r="RGP65" s="340"/>
      <c r="RGQ65" s="340"/>
      <c r="RGR65" s="340"/>
      <c r="RGS65" s="340">
        <f>[8]Orçamento!RGS57</f>
        <v>0</v>
      </c>
      <c r="RGT65" s="340"/>
      <c r="RGU65" s="340"/>
      <c r="RGV65" s="340"/>
      <c r="RGW65" s="340"/>
      <c r="RGX65" s="340"/>
      <c r="RGY65" s="340"/>
      <c r="RGZ65" s="340"/>
      <c r="RHA65" s="340">
        <f>[8]Orçamento!RHA57</f>
        <v>0</v>
      </c>
      <c r="RHB65" s="340"/>
      <c r="RHC65" s="340"/>
      <c r="RHD65" s="340"/>
      <c r="RHE65" s="340"/>
      <c r="RHF65" s="340"/>
      <c r="RHG65" s="340"/>
      <c r="RHH65" s="340"/>
      <c r="RHI65" s="340">
        <f>[8]Orçamento!RHI57</f>
        <v>0</v>
      </c>
      <c r="RHJ65" s="340"/>
      <c r="RHK65" s="340"/>
      <c r="RHL65" s="340"/>
      <c r="RHM65" s="340"/>
      <c r="RHN65" s="340"/>
      <c r="RHO65" s="340"/>
      <c r="RHP65" s="340"/>
      <c r="RHQ65" s="340">
        <f>[8]Orçamento!RHQ57</f>
        <v>0</v>
      </c>
      <c r="RHR65" s="340"/>
      <c r="RHS65" s="340"/>
      <c r="RHT65" s="340"/>
      <c r="RHU65" s="340"/>
      <c r="RHV65" s="340"/>
      <c r="RHW65" s="340"/>
      <c r="RHX65" s="340"/>
      <c r="RHY65" s="340">
        <f>[8]Orçamento!RHY57</f>
        <v>0</v>
      </c>
      <c r="RHZ65" s="340"/>
      <c r="RIA65" s="340"/>
      <c r="RIB65" s="340"/>
      <c r="RIC65" s="340"/>
      <c r="RID65" s="340"/>
      <c r="RIE65" s="340"/>
      <c r="RIF65" s="340"/>
      <c r="RIG65" s="340">
        <f>[8]Orçamento!RIG57</f>
        <v>0</v>
      </c>
      <c r="RIH65" s="340"/>
      <c r="RII65" s="340"/>
      <c r="RIJ65" s="340"/>
      <c r="RIK65" s="340"/>
      <c r="RIL65" s="340"/>
      <c r="RIM65" s="340"/>
      <c r="RIN65" s="340"/>
      <c r="RIO65" s="340">
        <f>[8]Orçamento!RIO57</f>
        <v>0</v>
      </c>
      <c r="RIP65" s="340"/>
      <c r="RIQ65" s="340"/>
      <c r="RIR65" s="340"/>
      <c r="RIS65" s="340"/>
      <c r="RIT65" s="340"/>
      <c r="RIU65" s="340"/>
      <c r="RIV65" s="340"/>
      <c r="RIW65" s="340">
        <f>[8]Orçamento!RIW57</f>
        <v>0</v>
      </c>
      <c r="RIX65" s="340"/>
      <c r="RIY65" s="340"/>
      <c r="RIZ65" s="340"/>
      <c r="RJA65" s="340"/>
      <c r="RJB65" s="340"/>
      <c r="RJC65" s="340"/>
      <c r="RJD65" s="340"/>
      <c r="RJE65" s="340">
        <f>[8]Orçamento!RJE57</f>
        <v>0</v>
      </c>
      <c r="RJF65" s="340"/>
      <c r="RJG65" s="340"/>
      <c r="RJH65" s="340"/>
      <c r="RJI65" s="340"/>
      <c r="RJJ65" s="340"/>
      <c r="RJK65" s="340"/>
      <c r="RJL65" s="340"/>
      <c r="RJM65" s="340">
        <f>[8]Orçamento!RJM57</f>
        <v>0</v>
      </c>
      <c r="RJN65" s="340"/>
      <c r="RJO65" s="340"/>
      <c r="RJP65" s="340"/>
      <c r="RJQ65" s="340"/>
      <c r="RJR65" s="340"/>
      <c r="RJS65" s="340"/>
      <c r="RJT65" s="340"/>
      <c r="RJU65" s="340">
        <f>[8]Orçamento!RJU57</f>
        <v>0</v>
      </c>
      <c r="RJV65" s="340"/>
      <c r="RJW65" s="340"/>
      <c r="RJX65" s="340"/>
      <c r="RJY65" s="340"/>
      <c r="RJZ65" s="340"/>
      <c r="RKA65" s="340"/>
      <c r="RKB65" s="340"/>
      <c r="RKC65" s="340">
        <f>[8]Orçamento!RKC57</f>
        <v>0</v>
      </c>
      <c r="RKD65" s="340"/>
      <c r="RKE65" s="340"/>
      <c r="RKF65" s="340"/>
      <c r="RKG65" s="340"/>
      <c r="RKH65" s="340"/>
      <c r="RKI65" s="340"/>
      <c r="RKJ65" s="340"/>
      <c r="RKK65" s="340">
        <f>[8]Orçamento!RKK57</f>
        <v>0</v>
      </c>
      <c r="RKL65" s="340"/>
      <c r="RKM65" s="340"/>
      <c r="RKN65" s="340"/>
      <c r="RKO65" s="340"/>
      <c r="RKP65" s="340"/>
      <c r="RKQ65" s="340"/>
      <c r="RKR65" s="340"/>
      <c r="RKS65" s="340">
        <f>[8]Orçamento!RKS57</f>
        <v>0</v>
      </c>
      <c r="RKT65" s="340"/>
      <c r="RKU65" s="340"/>
      <c r="RKV65" s="340"/>
      <c r="RKW65" s="340"/>
      <c r="RKX65" s="340"/>
      <c r="RKY65" s="340"/>
      <c r="RKZ65" s="340"/>
      <c r="RLA65" s="340">
        <f>[8]Orçamento!RLA57</f>
        <v>0</v>
      </c>
      <c r="RLB65" s="340"/>
      <c r="RLC65" s="340"/>
      <c r="RLD65" s="340"/>
      <c r="RLE65" s="340"/>
      <c r="RLF65" s="340"/>
      <c r="RLG65" s="340"/>
      <c r="RLH65" s="340"/>
      <c r="RLI65" s="340">
        <f>[8]Orçamento!RLI57</f>
        <v>0</v>
      </c>
      <c r="RLJ65" s="340"/>
      <c r="RLK65" s="340"/>
      <c r="RLL65" s="340"/>
      <c r="RLM65" s="340"/>
      <c r="RLN65" s="340"/>
      <c r="RLO65" s="340"/>
      <c r="RLP65" s="340"/>
      <c r="RLQ65" s="340">
        <f>[8]Orçamento!RLQ57</f>
        <v>0</v>
      </c>
      <c r="RLR65" s="340"/>
      <c r="RLS65" s="340"/>
      <c r="RLT65" s="340"/>
      <c r="RLU65" s="340"/>
      <c r="RLV65" s="340"/>
      <c r="RLW65" s="340"/>
      <c r="RLX65" s="340"/>
      <c r="RLY65" s="340">
        <f>[8]Orçamento!RLY57</f>
        <v>0</v>
      </c>
      <c r="RLZ65" s="340"/>
      <c r="RMA65" s="340"/>
      <c r="RMB65" s="340"/>
      <c r="RMC65" s="340"/>
      <c r="RMD65" s="340"/>
      <c r="RME65" s="340"/>
      <c r="RMF65" s="340"/>
      <c r="RMG65" s="340">
        <f>[8]Orçamento!RMG57</f>
        <v>0</v>
      </c>
      <c r="RMH65" s="340"/>
      <c r="RMI65" s="340"/>
      <c r="RMJ65" s="340"/>
      <c r="RMK65" s="340"/>
      <c r="RML65" s="340"/>
      <c r="RMM65" s="340"/>
      <c r="RMN65" s="340"/>
      <c r="RMO65" s="340">
        <f>[8]Orçamento!RMO57</f>
        <v>0</v>
      </c>
      <c r="RMP65" s="340"/>
      <c r="RMQ65" s="340"/>
      <c r="RMR65" s="340"/>
      <c r="RMS65" s="340"/>
      <c r="RMT65" s="340"/>
      <c r="RMU65" s="340"/>
      <c r="RMV65" s="340"/>
      <c r="RMW65" s="340">
        <f>[8]Orçamento!RMW57</f>
        <v>0</v>
      </c>
      <c r="RMX65" s="340"/>
      <c r="RMY65" s="340"/>
      <c r="RMZ65" s="340"/>
      <c r="RNA65" s="340"/>
      <c r="RNB65" s="340"/>
      <c r="RNC65" s="340"/>
      <c r="RND65" s="340"/>
      <c r="RNE65" s="340">
        <f>[8]Orçamento!RNE57</f>
        <v>0</v>
      </c>
      <c r="RNF65" s="340"/>
      <c r="RNG65" s="340"/>
      <c r="RNH65" s="340"/>
      <c r="RNI65" s="340"/>
      <c r="RNJ65" s="340"/>
      <c r="RNK65" s="340"/>
      <c r="RNL65" s="340"/>
      <c r="RNM65" s="340">
        <f>[8]Orçamento!RNM57</f>
        <v>0</v>
      </c>
      <c r="RNN65" s="340"/>
      <c r="RNO65" s="340"/>
      <c r="RNP65" s="340"/>
      <c r="RNQ65" s="340"/>
      <c r="RNR65" s="340"/>
      <c r="RNS65" s="340"/>
      <c r="RNT65" s="340"/>
      <c r="RNU65" s="340">
        <f>[8]Orçamento!RNU57</f>
        <v>0</v>
      </c>
      <c r="RNV65" s="340"/>
      <c r="RNW65" s="340"/>
      <c r="RNX65" s="340"/>
      <c r="RNY65" s="340"/>
      <c r="RNZ65" s="340"/>
      <c r="ROA65" s="340"/>
      <c r="ROB65" s="340"/>
      <c r="ROC65" s="340">
        <f>[8]Orçamento!ROC57</f>
        <v>0</v>
      </c>
      <c r="ROD65" s="340"/>
      <c r="ROE65" s="340"/>
      <c r="ROF65" s="340"/>
      <c r="ROG65" s="340"/>
      <c r="ROH65" s="340"/>
      <c r="ROI65" s="340"/>
      <c r="ROJ65" s="340"/>
      <c r="ROK65" s="340">
        <f>[8]Orçamento!ROK57</f>
        <v>0</v>
      </c>
      <c r="ROL65" s="340"/>
      <c r="ROM65" s="340"/>
      <c r="RON65" s="340"/>
      <c r="ROO65" s="340"/>
      <c r="ROP65" s="340"/>
      <c r="ROQ65" s="340"/>
      <c r="ROR65" s="340"/>
      <c r="ROS65" s="340">
        <f>[8]Orçamento!ROS57</f>
        <v>0</v>
      </c>
      <c r="ROT65" s="340"/>
      <c r="ROU65" s="340"/>
      <c r="ROV65" s="340"/>
      <c r="ROW65" s="340"/>
      <c r="ROX65" s="340"/>
      <c r="ROY65" s="340"/>
      <c r="ROZ65" s="340"/>
      <c r="RPA65" s="340">
        <f>[8]Orçamento!RPA57</f>
        <v>0</v>
      </c>
      <c r="RPB65" s="340"/>
      <c r="RPC65" s="340"/>
      <c r="RPD65" s="340"/>
      <c r="RPE65" s="340"/>
      <c r="RPF65" s="340"/>
      <c r="RPG65" s="340"/>
      <c r="RPH65" s="340"/>
      <c r="RPI65" s="340">
        <f>[8]Orçamento!RPI57</f>
        <v>0</v>
      </c>
      <c r="RPJ65" s="340"/>
      <c r="RPK65" s="340"/>
      <c r="RPL65" s="340"/>
      <c r="RPM65" s="340"/>
      <c r="RPN65" s="340"/>
      <c r="RPO65" s="340"/>
      <c r="RPP65" s="340"/>
      <c r="RPQ65" s="340">
        <f>[8]Orçamento!RPQ57</f>
        <v>0</v>
      </c>
      <c r="RPR65" s="340"/>
      <c r="RPS65" s="340"/>
      <c r="RPT65" s="340"/>
      <c r="RPU65" s="340"/>
      <c r="RPV65" s="340"/>
      <c r="RPW65" s="340"/>
      <c r="RPX65" s="340"/>
      <c r="RPY65" s="340">
        <f>[8]Orçamento!RPY57</f>
        <v>0</v>
      </c>
      <c r="RPZ65" s="340"/>
      <c r="RQA65" s="340"/>
      <c r="RQB65" s="340"/>
      <c r="RQC65" s="340"/>
      <c r="RQD65" s="340"/>
      <c r="RQE65" s="340"/>
      <c r="RQF65" s="340"/>
      <c r="RQG65" s="340">
        <f>[8]Orçamento!RQG57</f>
        <v>0</v>
      </c>
      <c r="RQH65" s="340"/>
      <c r="RQI65" s="340"/>
      <c r="RQJ65" s="340"/>
      <c r="RQK65" s="340"/>
      <c r="RQL65" s="340"/>
      <c r="RQM65" s="340"/>
      <c r="RQN65" s="340"/>
      <c r="RQO65" s="340">
        <f>[8]Orçamento!RQO57</f>
        <v>0</v>
      </c>
      <c r="RQP65" s="340"/>
      <c r="RQQ65" s="340"/>
      <c r="RQR65" s="340"/>
      <c r="RQS65" s="340"/>
      <c r="RQT65" s="340"/>
      <c r="RQU65" s="340"/>
      <c r="RQV65" s="340"/>
      <c r="RQW65" s="340">
        <f>[8]Orçamento!RQW57</f>
        <v>0</v>
      </c>
      <c r="RQX65" s="340"/>
      <c r="RQY65" s="340"/>
      <c r="RQZ65" s="340"/>
      <c r="RRA65" s="340"/>
      <c r="RRB65" s="340"/>
      <c r="RRC65" s="340"/>
      <c r="RRD65" s="340"/>
      <c r="RRE65" s="340">
        <f>[8]Orçamento!RRE57</f>
        <v>0</v>
      </c>
      <c r="RRF65" s="340"/>
      <c r="RRG65" s="340"/>
      <c r="RRH65" s="340"/>
      <c r="RRI65" s="340"/>
      <c r="RRJ65" s="340"/>
      <c r="RRK65" s="340"/>
      <c r="RRL65" s="340"/>
      <c r="RRM65" s="340">
        <f>[8]Orçamento!RRM57</f>
        <v>0</v>
      </c>
      <c r="RRN65" s="340"/>
      <c r="RRO65" s="340"/>
      <c r="RRP65" s="340"/>
      <c r="RRQ65" s="340"/>
      <c r="RRR65" s="340"/>
      <c r="RRS65" s="340"/>
      <c r="RRT65" s="340"/>
      <c r="RRU65" s="340">
        <f>[8]Orçamento!RRU57</f>
        <v>0</v>
      </c>
      <c r="RRV65" s="340"/>
      <c r="RRW65" s="340"/>
      <c r="RRX65" s="340"/>
      <c r="RRY65" s="340"/>
      <c r="RRZ65" s="340"/>
      <c r="RSA65" s="340"/>
      <c r="RSB65" s="340"/>
      <c r="RSC65" s="340">
        <f>[8]Orçamento!RSC57</f>
        <v>0</v>
      </c>
      <c r="RSD65" s="340"/>
      <c r="RSE65" s="340"/>
      <c r="RSF65" s="340"/>
      <c r="RSG65" s="340"/>
      <c r="RSH65" s="340"/>
      <c r="RSI65" s="340"/>
      <c r="RSJ65" s="340"/>
      <c r="RSK65" s="340">
        <f>[8]Orçamento!RSK57</f>
        <v>0</v>
      </c>
      <c r="RSL65" s="340"/>
      <c r="RSM65" s="340"/>
      <c r="RSN65" s="340"/>
      <c r="RSO65" s="340"/>
      <c r="RSP65" s="340"/>
      <c r="RSQ65" s="340"/>
      <c r="RSR65" s="340"/>
      <c r="RSS65" s="340">
        <f>[8]Orçamento!RSS57</f>
        <v>0</v>
      </c>
      <c r="RST65" s="340"/>
      <c r="RSU65" s="340"/>
      <c r="RSV65" s="340"/>
      <c r="RSW65" s="340"/>
      <c r="RSX65" s="340"/>
      <c r="RSY65" s="340"/>
      <c r="RSZ65" s="340"/>
      <c r="RTA65" s="340">
        <f>[8]Orçamento!RTA57</f>
        <v>0</v>
      </c>
      <c r="RTB65" s="340"/>
      <c r="RTC65" s="340"/>
      <c r="RTD65" s="340"/>
      <c r="RTE65" s="340"/>
      <c r="RTF65" s="340"/>
      <c r="RTG65" s="340"/>
      <c r="RTH65" s="340"/>
      <c r="RTI65" s="340">
        <f>[8]Orçamento!RTI57</f>
        <v>0</v>
      </c>
      <c r="RTJ65" s="340"/>
      <c r="RTK65" s="340"/>
      <c r="RTL65" s="340"/>
      <c r="RTM65" s="340"/>
      <c r="RTN65" s="340"/>
      <c r="RTO65" s="340"/>
      <c r="RTP65" s="340"/>
      <c r="RTQ65" s="340">
        <f>[8]Orçamento!RTQ57</f>
        <v>0</v>
      </c>
      <c r="RTR65" s="340"/>
      <c r="RTS65" s="340"/>
      <c r="RTT65" s="340"/>
      <c r="RTU65" s="340"/>
      <c r="RTV65" s="340"/>
      <c r="RTW65" s="340"/>
      <c r="RTX65" s="340"/>
      <c r="RTY65" s="340">
        <f>[8]Orçamento!RTY57</f>
        <v>0</v>
      </c>
      <c r="RTZ65" s="340"/>
      <c r="RUA65" s="340"/>
      <c r="RUB65" s="340"/>
      <c r="RUC65" s="340"/>
      <c r="RUD65" s="340"/>
      <c r="RUE65" s="340"/>
      <c r="RUF65" s="340"/>
      <c r="RUG65" s="340">
        <f>[8]Orçamento!RUG57</f>
        <v>0</v>
      </c>
      <c r="RUH65" s="340"/>
      <c r="RUI65" s="340"/>
      <c r="RUJ65" s="340"/>
      <c r="RUK65" s="340"/>
      <c r="RUL65" s="340"/>
      <c r="RUM65" s="340"/>
      <c r="RUN65" s="340"/>
      <c r="RUO65" s="340">
        <f>[8]Orçamento!RUO57</f>
        <v>0</v>
      </c>
      <c r="RUP65" s="340"/>
      <c r="RUQ65" s="340"/>
      <c r="RUR65" s="340"/>
      <c r="RUS65" s="340"/>
      <c r="RUT65" s="340"/>
      <c r="RUU65" s="340"/>
      <c r="RUV65" s="340"/>
      <c r="RUW65" s="340">
        <f>[8]Orçamento!RUW57</f>
        <v>0</v>
      </c>
      <c r="RUX65" s="340"/>
      <c r="RUY65" s="340"/>
      <c r="RUZ65" s="340"/>
      <c r="RVA65" s="340"/>
      <c r="RVB65" s="340"/>
      <c r="RVC65" s="340"/>
      <c r="RVD65" s="340"/>
      <c r="RVE65" s="340">
        <f>[8]Orçamento!RVE57</f>
        <v>0</v>
      </c>
      <c r="RVF65" s="340"/>
      <c r="RVG65" s="340"/>
      <c r="RVH65" s="340"/>
      <c r="RVI65" s="340"/>
      <c r="RVJ65" s="340"/>
      <c r="RVK65" s="340"/>
      <c r="RVL65" s="340"/>
      <c r="RVM65" s="340">
        <f>[8]Orçamento!RVM57</f>
        <v>0</v>
      </c>
      <c r="RVN65" s="340"/>
      <c r="RVO65" s="340"/>
      <c r="RVP65" s="340"/>
      <c r="RVQ65" s="340"/>
      <c r="RVR65" s="340"/>
      <c r="RVS65" s="340"/>
      <c r="RVT65" s="340"/>
      <c r="RVU65" s="340">
        <f>[8]Orçamento!RVU57</f>
        <v>0</v>
      </c>
      <c r="RVV65" s="340"/>
      <c r="RVW65" s="340"/>
      <c r="RVX65" s="340"/>
      <c r="RVY65" s="340"/>
      <c r="RVZ65" s="340"/>
      <c r="RWA65" s="340"/>
      <c r="RWB65" s="340"/>
      <c r="RWC65" s="340">
        <f>[8]Orçamento!RWC57</f>
        <v>0</v>
      </c>
      <c r="RWD65" s="340"/>
      <c r="RWE65" s="340"/>
      <c r="RWF65" s="340"/>
      <c r="RWG65" s="340"/>
      <c r="RWH65" s="340"/>
      <c r="RWI65" s="340"/>
      <c r="RWJ65" s="340"/>
      <c r="RWK65" s="340">
        <f>[8]Orçamento!RWK57</f>
        <v>0</v>
      </c>
      <c r="RWL65" s="340"/>
      <c r="RWM65" s="340"/>
      <c r="RWN65" s="340"/>
      <c r="RWO65" s="340"/>
      <c r="RWP65" s="340"/>
      <c r="RWQ65" s="340"/>
      <c r="RWR65" s="340"/>
      <c r="RWS65" s="340">
        <f>[8]Orçamento!RWS57</f>
        <v>0</v>
      </c>
      <c r="RWT65" s="340"/>
      <c r="RWU65" s="340"/>
      <c r="RWV65" s="340"/>
      <c r="RWW65" s="340"/>
      <c r="RWX65" s="340"/>
      <c r="RWY65" s="340"/>
      <c r="RWZ65" s="340"/>
      <c r="RXA65" s="340">
        <f>[8]Orçamento!RXA57</f>
        <v>0</v>
      </c>
      <c r="RXB65" s="340"/>
      <c r="RXC65" s="340"/>
      <c r="RXD65" s="340"/>
      <c r="RXE65" s="340"/>
      <c r="RXF65" s="340"/>
      <c r="RXG65" s="340"/>
      <c r="RXH65" s="340"/>
      <c r="RXI65" s="340">
        <f>[8]Orçamento!RXI57</f>
        <v>0</v>
      </c>
      <c r="RXJ65" s="340"/>
      <c r="RXK65" s="340"/>
      <c r="RXL65" s="340"/>
      <c r="RXM65" s="340"/>
      <c r="RXN65" s="340"/>
      <c r="RXO65" s="340"/>
      <c r="RXP65" s="340"/>
      <c r="RXQ65" s="340">
        <f>[8]Orçamento!RXQ57</f>
        <v>0</v>
      </c>
      <c r="RXR65" s="340"/>
      <c r="RXS65" s="340"/>
      <c r="RXT65" s="340"/>
      <c r="RXU65" s="340"/>
      <c r="RXV65" s="340"/>
      <c r="RXW65" s="340"/>
      <c r="RXX65" s="340"/>
      <c r="RXY65" s="340">
        <f>[8]Orçamento!RXY57</f>
        <v>0</v>
      </c>
      <c r="RXZ65" s="340"/>
      <c r="RYA65" s="340"/>
      <c r="RYB65" s="340"/>
      <c r="RYC65" s="340"/>
      <c r="RYD65" s="340"/>
      <c r="RYE65" s="340"/>
      <c r="RYF65" s="340"/>
      <c r="RYG65" s="340">
        <f>[8]Orçamento!RYG57</f>
        <v>0</v>
      </c>
      <c r="RYH65" s="340"/>
      <c r="RYI65" s="340"/>
      <c r="RYJ65" s="340"/>
      <c r="RYK65" s="340"/>
      <c r="RYL65" s="340"/>
      <c r="RYM65" s="340"/>
      <c r="RYN65" s="340"/>
      <c r="RYO65" s="340">
        <f>[8]Orçamento!RYO57</f>
        <v>0</v>
      </c>
      <c r="RYP65" s="340"/>
      <c r="RYQ65" s="340"/>
      <c r="RYR65" s="340"/>
      <c r="RYS65" s="340"/>
      <c r="RYT65" s="340"/>
      <c r="RYU65" s="340"/>
      <c r="RYV65" s="340"/>
      <c r="RYW65" s="340">
        <f>[8]Orçamento!RYW57</f>
        <v>0</v>
      </c>
      <c r="RYX65" s="340"/>
      <c r="RYY65" s="340"/>
      <c r="RYZ65" s="340"/>
      <c r="RZA65" s="340"/>
      <c r="RZB65" s="340"/>
      <c r="RZC65" s="340"/>
      <c r="RZD65" s="340"/>
      <c r="RZE65" s="340">
        <f>[8]Orçamento!RZE57</f>
        <v>0</v>
      </c>
      <c r="RZF65" s="340"/>
      <c r="RZG65" s="340"/>
      <c r="RZH65" s="340"/>
      <c r="RZI65" s="340"/>
      <c r="RZJ65" s="340"/>
      <c r="RZK65" s="340"/>
      <c r="RZL65" s="340"/>
      <c r="RZM65" s="340">
        <f>[8]Orçamento!RZM57</f>
        <v>0</v>
      </c>
      <c r="RZN65" s="340"/>
      <c r="RZO65" s="340"/>
      <c r="RZP65" s="340"/>
      <c r="RZQ65" s="340"/>
      <c r="RZR65" s="340"/>
      <c r="RZS65" s="340"/>
      <c r="RZT65" s="340"/>
      <c r="RZU65" s="340">
        <f>[8]Orçamento!RZU57</f>
        <v>0</v>
      </c>
      <c r="RZV65" s="340"/>
      <c r="RZW65" s="340"/>
      <c r="RZX65" s="340"/>
      <c r="RZY65" s="340"/>
      <c r="RZZ65" s="340"/>
      <c r="SAA65" s="340"/>
      <c r="SAB65" s="340"/>
      <c r="SAC65" s="340">
        <f>[8]Orçamento!SAC57</f>
        <v>0</v>
      </c>
      <c r="SAD65" s="340"/>
      <c r="SAE65" s="340"/>
      <c r="SAF65" s="340"/>
      <c r="SAG65" s="340"/>
      <c r="SAH65" s="340"/>
      <c r="SAI65" s="340"/>
      <c r="SAJ65" s="340"/>
      <c r="SAK65" s="340">
        <f>[8]Orçamento!SAK57</f>
        <v>0</v>
      </c>
      <c r="SAL65" s="340"/>
      <c r="SAM65" s="340"/>
      <c r="SAN65" s="340"/>
      <c r="SAO65" s="340"/>
      <c r="SAP65" s="340"/>
      <c r="SAQ65" s="340"/>
      <c r="SAR65" s="340"/>
      <c r="SAS65" s="340">
        <f>[8]Orçamento!SAS57</f>
        <v>0</v>
      </c>
      <c r="SAT65" s="340"/>
      <c r="SAU65" s="340"/>
      <c r="SAV65" s="340"/>
      <c r="SAW65" s="340"/>
      <c r="SAX65" s="340"/>
      <c r="SAY65" s="340"/>
      <c r="SAZ65" s="340"/>
      <c r="SBA65" s="340">
        <f>[8]Orçamento!SBA57</f>
        <v>0</v>
      </c>
      <c r="SBB65" s="340"/>
      <c r="SBC65" s="340"/>
      <c r="SBD65" s="340"/>
      <c r="SBE65" s="340"/>
      <c r="SBF65" s="340"/>
      <c r="SBG65" s="340"/>
      <c r="SBH65" s="340"/>
      <c r="SBI65" s="340">
        <f>[8]Orçamento!SBI57</f>
        <v>0</v>
      </c>
      <c r="SBJ65" s="340"/>
      <c r="SBK65" s="340"/>
      <c r="SBL65" s="340"/>
      <c r="SBM65" s="340"/>
      <c r="SBN65" s="340"/>
      <c r="SBO65" s="340"/>
      <c r="SBP65" s="340"/>
      <c r="SBQ65" s="340">
        <f>[8]Orçamento!SBQ57</f>
        <v>0</v>
      </c>
      <c r="SBR65" s="340"/>
      <c r="SBS65" s="340"/>
      <c r="SBT65" s="340"/>
      <c r="SBU65" s="340"/>
      <c r="SBV65" s="340"/>
      <c r="SBW65" s="340"/>
      <c r="SBX65" s="340"/>
      <c r="SBY65" s="340">
        <f>[8]Orçamento!SBY57</f>
        <v>0</v>
      </c>
      <c r="SBZ65" s="340"/>
      <c r="SCA65" s="340"/>
      <c r="SCB65" s="340"/>
      <c r="SCC65" s="340"/>
      <c r="SCD65" s="340"/>
      <c r="SCE65" s="340"/>
      <c r="SCF65" s="340"/>
      <c r="SCG65" s="340">
        <f>[8]Orçamento!SCG57</f>
        <v>0</v>
      </c>
      <c r="SCH65" s="340"/>
      <c r="SCI65" s="340"/>
      <c r="SCJ65" s="340"/>
      <c r="SCK65" s="340"/>
      <c r="SCL65" s="340"/>
      <c r="SCM65" s="340"/>
      <c r="SCN65" s="340"/>
      <c r="SCO65" s="340">
        <f>[8]Orçamento!SCO57</f>
        <v>0</v>
      </c>
      <c r="SCP65" s="340"/>
      <c r="SCQ65" s="340"/>
      <c r="SCR65" s="340"/>
      <c r="SCS65" s="340"/>
      <c r="SCT65" s="340"/>
      <c r="SCU65" s="340"/>
      <c r="SCV65" s="340"/>
      <c r="SCW65" s="340">
        <f>[8]Orçamento!SCW57</f>
        <v>0</v>
      </c>
      <c r="SCX65" s="340"/>
      <c r="SCY65" s="340"/>
      <c r="SCZ65" s="340"/>
      <c r="SDA65" s="340"/>
      <c r="SDB65" s="340"/>
      <c r="SDC65" s="340"/>
      <c r="SDD65" s="340"/>
      <c r="SDE65" s="340">
        <f>[8]Orçamento!SDE57</f>
        <v>0</v>
      </c>
      <c r="SDF65" s="340"/>
      <c r="SDG65" s="340"/>
      <c r="SDH65" s="340"/>
      <c r="SDI65" s="340"/>
      <c r="SDJ65" s="340"/>
      <c r="SDK65" s="340"/>
      <c r="SDL65" s="340"/>
      <c r="SDM65" s="340">
        <f>[8]Orçamento!SDM57</f>
        <v>0</v>
      </c>
      <c r="SDN65" s="340"/>
      <c r="SDO65" s="340"/>
      <c r="SDP65" s="340"/>
      <c r="SDQ65" s="340"/>
      <c r="SDR65" s="340"/>
      <c r="SDS65" s="340"/>
      <c r="SDT65" s="340"/>
      <c r="SDU65" s="340">
        <f>[8]Orçamento!SDU57</f>
        <v>0</v>
      </c>
      <c r="SDV65" s="340"/>
      <c r="SDW65" s="340"/>
      <c r="SDX65" s="340"/>
      <c r="SDY65" s="340"/>
      <c r="SDZ65" s="340"/>
      <c r="SEA65" s="340"/>
      <c r="SEB65" s="340"/>
      <c r="SEC65" s="340">
        <f>[8]Orçamento!SEC57</f>
        <v>0</v>
      </c>
      <c r="SED65" s="340"/>
      <c r="SEE65" s="340"/>
      <c r="SEF65" s="340"/>
      <c r="SEG65" s="340"/>
      <c r="SEH65" s="340"/>
      <c r="SEI65" s="340"/>
      <c r="SEJ65" s="340"/>
      <c r="SEK65" s="340">
        <f>[8]Orçamento!SEK57</f>
        <v>0</v>
      </c>
      <c r="SEL65" s="340"/>
      <c r="SEM65" s="340"/>
      <c r="SEN65" s="340"/>
      <c r="SEO65" s="340"/>
      <c r="SEP65" s="340"/>
      <c r="SEQ65" s="340"/>
      <c r="SER65" s="340"/>
      <c r="SES65" s="340">
        <f>[8]Orçamento!SES57</f>
        <v>0</v>
      </c>
      <c r="SET65" s="340"/>
      <c r="SEU65" s="340"/>
      <c r="SEV65" s="340"/>
      <c r="SEW65" s="340"/>
      <c r="SEX65" s="340"/>
      <c r="SEY65" s="340"/>
      <c r="SEZ65" s="340"/>
      <c r="SFA65" s="340">
        <f>[8]Orçamento!SFA57</f>
        <v>0</v>
      </c>
      <c r="SFB65" s="340"/>
      <c r="SFC65" s="340"/>
      <c r="SFD65" s="340"/>
      <c r="SFE65" s="340"/>
      <c r="SFF65" s="340"/>
      <c r="SFG65" s="340"/>
      <c r="SFH65" s="340"/>
      <c r="SFI65" s="340">
        <f>[8]Orçamento!SFI57</f>
        <v>0</v>
      </c>
      <c r="SFJ65" s="340"/>
      <c r="SFK65" s="340"/>
      <c r="SFL65" s="340"/>
      <c r="SFM65" s="340"/>
      <c r="SFN65" s="340"/>
      <c r="SFO65" s="340"/>
      <c r="SFP65" s="340"/>
      <c r="SFQ65" s="340">
        <f>[8]Orçamento!SFQ57</f>
        <v>0</v>
      </c>
      <c r="SFR65" s="340"/>
      <c r="SFS65" s="340"/>
      <c r="SFT65" s="340"/>
      <c r="SFU65" s="340"/>
      <c r="SFV65" s="340"/>
      <c r="SFW65" s="340"/>
      <c r="SFX65" s="340"/>
      <c r="SFY65" s="340">
        <f>[8]Orçamento!SFY57</f>
        <v>0</v>
      </c>
      <c r="SFZ65" s="340"/>
      <c r="SGA65" s="340"/>
      <c r="SGB65" s="340"/>
      <c r="SGC65" s="340"/>
      <c r="SGD65" s="340"/>
      <c r="SGE65" s="340"/>
      <c r="SGF65" s="340"/>
      <c r="SGG65" s="340">
        <f>[8]Orçamento!SGG57</f>
        <v>0</v>
      </c>
      <c r="SGH65" s="340"/>
      <c r="SGI65" s="340"/>
      <c r="SGJ65" s="340"/>
      <c r="SGK65" s="340"/>
      <c r="SGL65" s="340"/>
      <c r="SGM65" s="340"/>
      <c r="SGN65" s="340"/>
      <c r="SGO65" s="340">
        <f>[8]Orçamento!SGO57</f>
        <v>0</v>
      </c>
      <c r="SGP65" s="340"/>
      <c r="SGQ65" s="340"/>
      <c r="SGR65" s="340"/>
      <c r="SGS65" s="340"/>
      <c r="SGT65" s="340"/>
      <c r="SGU65" s="340"/>
      <c r="SGV65" s="340"/>
      <c r="SGW65" s="340">
        <f>[8]Orçamento!SGW57</f>
        <v>0</v>
      </c>
      <c r="SGX65" s="340"/>
      <c r="SGY65" s="340"/>
      <c r="SGZ65" s="340"/>
      <c r="SHA65" s="340"/>
      <c r="SHB65" s="340"/>
      <c r="SHC65" s="340"/>
      <c r="SHD65" s="340"/>
      <c r="SHE65" s="340">
        <f>[8]Orçamento!SHE57</f>
        <v>0</v>
      </c>
      <c r="SHF65" s="340"/>
      <c r="SHG65" s="340"/>
      <c r="SHH65" s="340"/>
      <c r="SHI65" s="340"/>
      <c r="SHJ65" s="340"/>
      <c r="SHK65" s="340"/>
      <c r="SHL65" s="340"/>
      <c r="SHM65" s="340">
        <f>[8]Orçamento!SHM57</f>
        <v>0</v>
      </c>
      <c r="SHN65" s="340"/>
      <c r="SHO65" s="340"/>
      <c r="SHP65" s="340"/>
      <c r="SHQ65" s="340"/>
      <c r="SHR65" s="340"/>
      <c r="SHS65" s="340"/>
      <c r="SHT65" s="340"/>
      <c r="SHU65" s="340">
        <f>[8]Orçamento!SHU57</f>
        <v>0</v>
      </c>
      <c r="SHV65" s="340"/>
      <c r="SHW65" s="340"/>
      <c r="SHX65" s="340"/>
      <c r="SHY65" s="340"/>
      <c r="SHZ65" s="340"/>
      <c r="SIA65" s="340"/>
      <c r="SIB65" s="340"/>
      <c r="SIC65" s="340">
        <f>[8]Orçamento!SIC57</f>
        <v>0</v>
      </c>
      <c r="SID65" s="340"/>
      <c r="SIE65" s="340"/>
      <c r="SIF65" s="340"/>
      <c r="SIG65" s="340"/>
      <c r="SIH65" s="340"/>
      <c r="SII65" s="340"/>
      <c r="SIJ65" s="340"/>
      <c r="SIK65" s="340">
        <f>[8]Orçamento!SIK57</f>
        <v>0</v>
      </c>
      <c r="SIL65" s="340"/>
      <c r="SIM65" s="340"/>
      <c r="SIN65" s="340"/>
      <c r="SIO65" s="340"/>
      <c r="SIP65" s="340"/>
      <c r="SIQ65" s="340"/>
      <c r="SIR65" s="340"/>
      <c r="SIS65" s="340">
        <f>[8]Orçamento!SIS57</f>
        <v>0</v>
      </c>
      <c r="SIT65" s="340"/>
      <c r="SIU65" s="340"/>
      <c r="SIV65" s="340"/>
      <c r="SIW65" s="340"/>
      <c r="SIX65" s="340"/>
      <c r="SIY65" s="340"/>
      <c r="SIZ65" s="340"/>
      <c r="SJA65" s="340">
        <f>[8]Orçamento!SJA57</f>
        <v>0</v>
      </c>
      <c r="SJB65" s="340"/>
      <c r="SJC65" s="340"/>
      <c r="SJD65" s="340"/>
      <c r="SJE65" s="340"/>
      <c r="SJF65" s="340"/>
      <c r="SJG65" s="340"/>
      <c r="SJH65" s="340"/>
      <c r="SJI65" s="340">
        <f>[8]Orçamento!SJI57</f>
        <v>0</v>
      </c>
      <c r="SJJ65" s="340"/>
      <c r="SJK65" s="340"/>
      <c r="SJL65" s="340"/>
      <c r="SJM65" s="340"/>
      <c r="SJN65" s="340"/>
      <c r="SJO65" s="340"/>
      <c r="SJP65" s="340"/>
      <c r="SJQ65" s="340">
        <f>[8]Orçamento!SJQ57</f>
        <v>0</v>
      </c>
      <c r="SJR65" s="340"/>
      <c r="SJS65" s="340"/>
      <c r="SJT65" s="340"/>
      <c r="SJU65" s="340"/>
      <c r="SJV65" s="340"/>
      <c r="SJW65" s="340"/>
      <c r="SJX65" s="340"/>
      <c r="SJY65" s="340">
        <f>[8]Orçamento!SJY57</f>
        <v>0</v>
      </c>
      <c r="SJZ65" s="340"/>
      <c r="SKA65" s="340"/>
      <c r="SKB65" s="340"/>
      <c r="SKC65" s="340"/>
      <c r="SKD65" s="340"/>
      <c r="SKE65" s="340"/>
      <c r="SKF65" s="340"/>
      <c r="SKG65" s="340">
        <f>[8]Orçamento!SKG57</f>
        <v>0</v>
      </c>
      <c r="SKH65" s="340"/>
      <c r="SKI65" s="340"/>
      <c r="SKJ65" s="340"/>
      <c r="SKK65" s="340"/>
      <c r="SKL65" s="340"/>
      <c r="SKM65" s="340"/>
      <c r="SKN65" s="340"/>
      <c r="SKO65" s="340">
        <f>[8]Orçamento!SKO57</f>
        <v>0</v>
      </c>
      <c r="SKP65" s="340"/>
      <c r="SKQ65" s="340"/>
      <c r="SKR65" s="340"/>
      <c r="SKS65" s="340"/>
      <c r="SKT65" s="340"/>
      <c r="SKU65" s="340"/>
      <c r="SKV65" s="340"/>
      <c r="SKW65" s="340">
        <f>[8]Orçamento!SKW57</f>
        <v>0</v>
      </c>
      <c r="SKX65" s="340"/>
      <c r="SKY65" s="340"/>
      <c r="SKZ65" s="340"/>
      <c r="SLA65" s="340"/>
      <c r="SLB65" s="340"/>
      <c r="SLC65" s="340"/>
      <c r="SLD65" s="340"/>
      <c r="SLE65" s="340">
        <f>[8]Orçamento!SLE57</f>
        <v>0</v>
      </c>
      <c r="SLF65" s="340"/>
      <c r="SLG65" s="340"/>
      <c r="SLH65" s="340"/>
      <c r="SLI65" s="340"/>
      <c r="SLJ65" s="340"/>
      <c r="SLK65" s="340"/>
      <c r="SLL65" s="340"/>
      <c r="SLM65" s="340">
        <f>[8]Orçamento!SLM57</f>
        <v>0</v>
      </c>
      <c r="SLN65" s="340"/>
      <c r="SLO65" s="340"/>
      <c r="SLP65" s="340"/>
      <c r="SLQ65" s="340"/>
      <c r="SLR65" s="340"/>
      <c r="SLS65" s="340"/>
      <c r="SLT65" s="340"/>
      <c r="SLU65" s="340">
        <f>[8]Orçamento!SLU57</f>
        <v>0</v>
      </c>
      <c r="SLV65" s="340"/>
      <c r="SLW65" s="340"/>
      <c r="SLX65" s="340"/>
      <c r="SLY65" s="340"/>
      <c r="SLZ65" s="340"/>
      <c r="SMA65" s="340"/>
      <c r="SMB65" s="340"/>
      <c r="SMC65" s="340">
        <f>[8]Orçamento!SMC57</f>
        <v>0</v>
      </c>
      <c r="SMD65" s="340"/>
      <c r="SME65" s="340"/>
      <c r="SMF65" s="340"/>
      <c r="SMG65" s="340"/>
      <c r="SMH65" s="340"/>
      <c r="SMI65" s="340"/>
      <c r="SMJ65" s="340"/>
      <c r="SMK65" s="340">
        <f>[8]Orçamento!SMK57</f>
        <v>0</v>
      </c>
      <c r="SML65" s="340"/>
      <c r="SMM65" s="340"/>
      <c r="SMN65" s="340"/>
      <c r="SMO65" s="340"/>
      <c r="SMP65" s="340"/>
      <c r="SMQ65" s="340"/>
      <c r="SMR65" s="340"/>
      <c r="SMS65" s="340">
        <f>[8]Orçamento!SMS57</f>
        <v>0</v>
      </c>
      <c r="SMT65" s="340"/>
      <c r="SMU65" s="340"/>
      <c r="SMV65" s="340"/>
      <c r="SMW65" s="340"/>
      <c r="SMX65" s="340"/>
      <c r="SMY65" s="340"/>
      <c r="SMZ65" s="340"/>
      <c r="SNA65" s="340">
        <f>[8]Orçamento!SNA57</f>
        <v>0</v>
      </c>
      <c r="SNB65" s="340"/>
      <c r="SNC65" s="340"/>
      <c r="SND65" s="340"/>
      <c r="SNE65" s="340"/>
      <c r="SNF65" s="340"/>
      <c r="SNG65" s="340"/>
      <c r="SNH65" s="340"/>
      <c r="SNI65" s="340">
        <f>[8]Orçamento!SNI57</f>
        <v>0</v>
      </c>
      <c r="SNJ65" s="340"/>
      <c r="SNK65" s="340"/>
      <c r="SNL65" s="340"/>
      <c r="SNM65" s="340"/>
      <c r="SNN65" s="340"/>
      <c r="SNO65" s="340"/>
      <c r="SNP65" s="340"/>
      <c r="SNQ65" s="340">
        <f>[8]Orçamento!SNQ57</f>
        <v>0</v>
      </c>
      <c r="SNR65" s="340"/>
      <c r="SNS65" s="340"/>
      <c r="SNT65" s="340"/>
      <c r="SNU65" s="340"/>
      <c r="SNV65" s="340"/>
      <c r="SNW65" s="340"/>
      <c r="SNX65" s="340"/>
      <c r="SNY65" s="340">
        <f>[8]Orçamento!SNY57</f>
        <v>0</v>
      </c>
      <c r="SNZ65" s="340"/>
      <c r="SOA65" s="340"/>
      <c r="SOB65" s="340"/>
      <c r="SOC65" s="340"/>
      <c r="SOD65" s="340"/>
      <c r="SOE65" s="340"/>
      <c r="SOF65" s="340"/>
      <c r="SOG65" s="340">
        <f>[8]Orçamento!SOG57</f>
        <v>0</v>
      </c>
      <c r="SOH65" s="340"/>
      <c r="SOI65" s="340"/>
      <c r="SOJ65" s="340"/>
      <c r="SOK65" s="340"/>
      <c r="SOL65" s="340"/>
      <c r="SOM65" s="340"/>
      <c r="SON65" s="340"/>
      <c r="SOO65" s="340">
        <f>[8]Orçamento!SOO57</f>
        <v>0</v>
      </c>
      <c r="SOP65" s="340"/>
      <c r="SOQ65" s="340"/>
      <c r="SOR65" s="340"/>
      <c r="SOS65" s="340"/>
      <c r="SOT65" s="340"/>
      <c r="SOU65" s="340"/>
      <c r="SOV65" s="340"/>
      <c r="SOW65" s="340">
        <f>[8]Orçamento!SOW57</f>
        <v>0</v>
      </c>
      <c r="SOX65" s="340"/>
      <c r="SOY65" s="340"/>
      <c r="SOZ65" s="340"/>
      <c r="SPA65" s="340"/>
      <c r="SPB65" s="340"/>
      <c r="SPC65" s="340"/>
      <c r="SPD65" s="340"/>
      <c r="SPE65" s="340">
        <f>[8]Orçamento!SPE57</f>
        <v>0</v>
      </c>
      <c r="SPF65" s="340"/>
      <c r="SPG65" s="340"/>
      <c r="SPH65" s="340"/>
      <c r="SPI65" s="340"/>
      <c r="SPJ65" s="340"/>
      <c r="SPK65" s="340"/>
      <c r="SPL65" s="340"/>
      <c r="SPM65" s="340">
        <f>[8]Orçamento!SPM57</f>
        <v>0</v>
      </c>
      <c r="SPN65" s="340"/>
      <c r="SPO65" s="340"/>
      <c r="SPP65" s="340"/>
      <c r="SPQ65" s="340"/>
      <c r="SPR65" s="340"/>
      <c r="SPS65" s="340"/>
      <c r="SPT65" s="340"/>
      <c r="SPU65" s="340">
        <f>[8]Orçamento!SPU57</f>
        <v>0</v>
      </c>
      <c r="SPV65" s="340"/>
      <c r="SPW65" s="340"/>
      <c r="SPX65" s="340"/>
      <c r="SPY65" s="340"/>
      <c r="SPZ65" s="340"/>
      <c r="SQA65" s="340"/>
      <c r="SQB65" s="340"/>
      <c r="SQC65" s="340">
        <f>[8]Orçamento!SQC57</f>
        <v>0</v>
      </c>
      <c r="SQD65" s="340"/>
      <c r="SQE65" s="340"/>
      <c r="SQF65" s="340"/>
      <c r="SQG65" s="340"/>
      <c r="SQH65" s="340"/>
      <c r="SQI65" s="340"/>
      <c r="SQJ65" s="340"/>
      <c r="SQK65" s="340">
        <f>[8]Orçamento!SQK57</f>
        <v>0</v>
      </c>
      <c r="SQL65" s="340"/>
      <c r="SQM65" s="340"/>
      <c r="SQN65" s="340"/>
      <c r="SQO65" s="340"/>
      <c r="SQP65" s="340"/>
      <c r="SQQ65" s="340"/>
      <c r="SQR65" s="340"/>
      <c r="SQS65" s="340">
        <f>[8]Orçamento!SQS57</f>
        <v>0</v>
      </c>
      <c r="SQT65" s="340"/>
      <c r="SQU65" s="340"/>
      <c r="SQV65" s="340"/>
      <c r="SQW65" s="340"/>
      <c r="SQX65" s="340"/>
      <c r="SQY65" s="340"/>
      <c r="SQZ65" s="340"/>
      <c r="SRA65" s="340">
        <f>[8]Orçamento!SRA57</f>
        <v>0</v>
      </c>
      <c r="SRB65" s="340"/>
      <c r="SRC65" s="340"/>
      <c r="SRD65" s="340"/>
      <c r="SRE65" s="340"/>
      <c r="SRF65" s="340"/>
      <c r="SRG65" s="340"/>
      <c r="SRH65" s="340"/>
      <c r="SRI65" s="340">
        <f>[8]Orçamento!SRI57</f>
        <v>0</v>
      </c>
      <c r="SRJ65" s="340"/>
      <c r="SRK65" s="340"/>
      <c r="SRL65" s="340"/>
      <c r="SRM65" s="340"/>
      <c r="SRN65" s="340"/>
      <c r="SRO65" s="340"/>
      <c r="SRP65" s="340"/>
      <c r="SRQ65" s="340">
        <f>[8]Orçamento!SRQ57</f>
        <v>0</v>
      </c>
      <c r="SRR65" s="340"/>
      <c r="SRS65" s="340"/>
      <c r="SRT65" s="340"/>
      <c r="SRU65" s="340"/>
      <c r="SRV65" s="340"/>
      <c r="SRW65" s="340"/>
      <c r="SRX65" s="340"/>
      <c r="SRY65" s="340">
        <f>[8]Orçamento!SRY57</f>
        <v>0</v>
      </c>
      <c r="SRZ65" s="340"/>
      <c r="SSA65" s="340"/>
      <c r="SSB65" s="340"/>
      <c r="SSC65" s="340"/>
      <c r="SSD65" s="340"/>
      <c r="SSE65" s="340"/>
      <c r="SSF65" s="340"/>
      <c r="SSG65" s="340">
        <f>[8]Orçamento!SSG57</f>
        <v>0</v>
      </c>
      <c r="SSH65" s="340"/>
      <c r="SSI65" s="340"/>
      <c r="SSJ65" s="340"/>
      <c r="SSK65" s="340"/>
      <c r="SSL65" s="340"/>
      <c r="SSM65" s="340"/>
      <c r="SSN65" s="340"/>
      <c r="SSO65" s="340">
        <f>[8]Orçamento!SSO57</f>
        <v>0</v>
      </c>
      <c r="SSP65" s="340"/>
      <c r="SSQ65" s="340"/>
      <c r="SSR65" s="340"/>
      <c r="SSS65" s="340"/>
      <c r="SST65" s="340"/>
      <c r="SSU65" s="340"/>
      <c r="SSV65" s="340"/>
      <c r="SSW65" s="340">
        <f>[8]Orçamento!SSW57</f>
        <v>0</v>
      </c>
      <c r="SSX65" s="340"/>
      <c r="SSY65" s="340"/>
      <c r="SSZ65" s="340"/>
      <c r="STA65" s="340"/>
      <c r="STB65" s="340"/>
      <c r="STC65" s="340"/>
      <c r="STD65" s="340"/>
      <c r="STE65" s="340">
        <f>[8]Orçamento!STE57</f>
        <v>0</v>
      </c>
      <c r="STF65" s="340"/>
      <c r="STG65" s="340"/>
      <c r="STH65" s="340"/>
      <c r="STI65" s="340"/>
      <c r="STJ65" s="340"/>
      <c r="STK65" s="340"/>
      <c r="STL65" s="340"/>
      <c r="STM65" s="340">
        <f>[8]Orçamento!STM57</f>
        <v>0</v>
      </c>
      <c r="STN65" s="340"/>
      <c r="STO65" s="340"/>
      <c r="STP65" s="340"/>
      <c r="STQ65" s="340"/>
      <c r="STR65" s="340"/>
      <c r="STS65" s="340"/>
      <c r="STT65" s="340"/>
      <c r="STU65" s="340">
        <f>[8]Orçamento!STU57</f>
        <v>0</v>
      </c>
      <c r="STV65" s="340"/>
      <c r="STW65" s="340"/>
      <c r="STX65" s="340"/>
      <c r="STY65" s="340"/>
      <c r="STZ65" s="340"/>
      <c r="SUA65" s="340"/>
      <c r="SUB65" s="340"/>
      <c r="SUC65" s="340">
        <f>[8]Orçamento!SUC57</f>
        <v>0</v>
      </c>
      <c r="SUD65" s="340"/>
      <c r="SUE65" s="340"/>
      <c r="SUF65" s="340"/>
      <c r="SUG65" s="340"/>
      <c r="SUH65" s="340"/>
      <c r="SUI65" s="340"/>
      <c r="SUJ65" s="340"/>
      <c r="SUK65" s="340">
        <f>[8]Orçamento!SUK57</f>
        <v>0</v>
      </c>
      <c r="SUL65" s="340"/>
      <c r="SUM65" s="340"/>
      <c r="SUN65" s="340"/>
      <c r="SUO65" s="340"/>
      <c r="SUP65" s="340"/>
      <c r="SUQ65" s="340"/>
      <c r="SUR65" s="340"/>
      <c r="SUS65" s="340">
        <f>[8]Orçamento!SUS57</f>
        <v>0</v>
      </c>
      <c r="SUT65" s="340"/>
      <c r="SUU65" s="340"/>
      <c r="SUV65" s="340"/>
      <c r="SUW65" s="340"/>
      <c r="SUX65" s="340"/>
      <c r="SUY65" s="340"/>
      <c r="SUZ65" s="340"/>
      <c r="SVA65" s="340">
        <f>[8]Orçamento!SVA57</f>
        <v>0</v>
      </c>
      <c r="SVB65" s="340"/>
      <c r="SVC65" s="340"/>
      <c r="SVD65" s="340"/>
      <c r="SVE65" s="340"/>
      <c r="SVF65" s="340"/>
      <c r="SVG65" s="340"/>
      <c r="SVH65" s="340"/>
      <c r="SVI65" s="340">
        <f>[8]Orçamento!SVI57</f>
        <v>0</v>
      </c>
      <c r="SVJ65" s="340"/>
      <c r="SVK65" s="340"/>
      <c r="SVL65" s="340"/>
      <c r="SVM65" s="340"/>
      <c r="SVN65" s="340"/>
      <c r="SVO65" s="340"/>
      <c r="SVP65" s="340"/>
      <c r="SVQ65" s="340">
        <f>[8]Orçamento!SVQ57</f>
        <v>0</v>
      </c>
      <c r="SVR65" s="340"/>
      <c r="SVS65" s="340"/>
      <c r="SVT65" s="340"/>
      <c r="SVU65" s="340"/>
      <c r="SVV65" s="340"/>
      <c r="SVW65" s="340"/>
      <c r="SVX65" s="340"/>
      <c r="SVY65" s="340">
        <f>[8]Orçamento!SVY57</f>
        <v>0</v>
      </c>
      <c r="SVZ65" s="340"/>
      <c r="SWA65" s="340"/>
      <c r="SWB65" s="340"/>
      <c r="SWC65" s="340"/>
      <c r="SWD65" s="340"/>
      <c r="SWE65" s="340"/>
      <c r="SWF65" s="340"/>
      <c r="SWG65" s="340">
        <f>[8]Orçamento!SWG57</f>
        <v>0</v>
      </c>
      <c r="SWH65" s="340"/>
      <c r="SWI65" s="340"/>
      <c r="SWJ65" s="340"/>
      <c r="SWK65" s="340"/>
      <c r="SWL65" s="340"/>
      <c r="SWM65" s="340"/>
      <c r="SWN65" s="340"/>
      <c r="SWO65" s="340">
        <f>[8]Orçamento!SWO57</f>
        <v>0</v>
      </c>
      <c r="SWP65" s="340"/>
      <c r="SWQ65" s="340"/>
      <c r="SWR65" s="340"/>
      <c r="SWS65" s="340"/>
      <c r="SWT65" s="340"/>
      <c r="SWU65" s="340"/>
      <c r="SWV65" s="340"/>
      <c r="SWW65" s="340">
        <f>[8]Orçamento!SWW57</f>
        <v>0</v>
      </c>
      <c r="SWX65" s="340"/>
      <c r="SWY65" s="340"/>
      <c r="SWZ65" s="340"/>
      <c r="SXA65" s="340"/>
      <c r="SXB65" s="340"/>
      <c r="SXC65" s="340"/>
      <c r="SXD65" s="340"/>
      <c r="SXE65" s="340">
        <f>[8]Orçamento!SXE57</f>
        <v>0</v>
      </c>
      <c r="SXF65" s="340"/>
      <c r="SXG65" s="340"/>
      <c r="SXH65" s="340"/>
      <c r="SXI65" s="340"/>
      <c r="SXJ65" s="340"/>
      <c r="SXK65" s="340"/>
      <c r="SXL65" s="340"/>
      <c r="SXM65" s="340">
        <f>[8]Orçamento!SXM57</f>
        <v>0</v>
      </c>
      <c r="SXN65" s="340"/>
      <c r="SXO65" s="340"/>
      <c r="SXP65" s="340"/>
      <c r="SXQ65" s="340"/>
      <c r="SXR65" s="340"/>
      <c r="SXS65" s="340"/>
      <c r="SXT65" s="340"/>
      <c r="SXU65" s="340">
        <f>[8]Orçamento!SXU57</f>
        <v>0</v>
      </c>
      <c r="SXV65" s="340"/>
      <c r="SXW65" s="340"/>
      <c r="SXX65" s="340"/>
      <c r="SXY65" s="340"/>
      <c r="SXZ65" s="340"/>
      <c r="SYA65" s="340"/>
      <c r="SYB65" s="340"/>
      <c r="SYC65" s="340">
        <f>[8]Orçamento!SYC57</f>
        <v>0</v>
      </c>
      <c r="SYD65" s="340"/>
      <c r="SYE65" s="340"/>
      <c r="SYF65" s="340"/>
      <c r="SYG65" s="340"/>
      <c r="SYH65" s="340"/>
      <c r="SYI65" s="340"/>
      <c r="SYJ65" s="340"/>
      <c r="SYK65" s="340">
        <f>[8]Orçamento!SYK57</f>
        <v>0</v>
      </c>
      <c r="SYL65" s="340"/>
      <c r="SYM65" s="340"/>
      <c r="SYN65" s="340"/>
      <c r="SYO65" s="340"/>
      <c r="SYP65" s="340"/>
      <c r="SYQ65" s="340"/>
      <c r="SYR65" s="340"/>
      <c r="SYS65" s="340">
        <f>[8]Orçamento!SYS57</f>
        <v>0</v>
      </c>
      <c r="SYT65" s="340"/>
      <c r="SYU65" s="340"/>
      <c r="SYV65" s="340"/>
      <c r="SYW65" s="340"/>
      <c r="SYX65" s="340"/>
      <c r="SYY65" s="340"/>
      <c r="SYZ65" s="340"/>
      <c r="SZA65" s="340">
        <f>[8]Orçamento!SZA57</f>
        <v>0</v>
      </c>
      <c r="SZB65" s="340"/>
      <c r="SZC65" s="340"/>
      <c r="SZD65" s="340"/>
      <c r="SZE65" s="340"/>
      <c r="SZF65" s="340"/>
      <c r="SZG65" s="340"/>
      <c r="SZH65" s="340"/>
      <c r="SZI65" s="340">
        <f>[8]Orçamento!SZI57</f>
        <v>0</v>
      </c>
      <c r="SZJ65" s="340"/>
      <c r="SZK65" s="340"/>
      <c r="SZL65" s="340"/>
      <c r="SZM65" s="340"/>
      <c r="SZN65" s="340"/>
      <c r="SZO65" s="340"/>
      <c r="SZP65" s="340"/>
      <c r="SZQ65" s="340">
        <f>[8]Orçamento!SZQ57</f>
        <v>0</v>
      </c>
      <c r="SZR65" s="340"/>
      <c r="SZS65" s="340"/>
      <c r="SZT65" s="340"/>
      <c r="SZU65" s="340"/>
      <c r="SZV65" s="340"/>
      <c r="SZW65" s="340"/>
      <c r="SZX65" s="340"/>
      <c r="SZY65" s="340">
        <f>[8]Orçamento!SZY57</f>
        <v>0</v>
      </c>
      <c r="SZZ65" s="340"/>
      <c r="TAA65" s="340"/>
      <c r="TAB65" s="340"/>
      <c r="TAC65" s="340"/>
      <c r="TAD65" s="340"/>
      <c r="TAE65" s="340"/>
      <c r="TAF65" s="340"/>
      <c r="TAG65" s="340">
        <f>[8]Orçamento!TAG57</f>
        <v>0</v>
      </c>
      <c r="TAH65" s="340"/>
      <c r="TAI65" s="340"/>
      <c r="TAJ65" s="340"/>
      <c r="TAK65" s="340"/>
      <c r="TAL65" s="340"/>
      <c r="TAM65" s="340"/>
      <c r="TAN65" s="340"/>
      <c r="TAO65" s="340">
        <f>[8]Orçamento!TAO57</f>
        <v>0</v>
      </c>
      <c r="TAP65" s="340"/>
      <c r="TAQ65" s="340"/>
      <c r="TAR65" s="340"/>
      <c r="TAS65" s="340"/>
      <c r="TAT65" s="340"/>
      <c r="TAU65" s="340"/>
      <c r="TAV65" s="340"/>
      <c r="TAW65" s="340">
        <f>[8]Orçamento!TAW57</f>
        <v>0</v>
      </c>
      <c r="TAX65" s="340"/>
      <c r="TAY65" s="340"/>
      <c r="TAZ65" s="340"/>
      <c r="TBA65" s="340"/>
      <c r="TBB65" s="340"/>
      <c r="TBC65" s="340"/>
      <c r="TBD65" s="340"/>
      <c r="TBE65" s="340">
        <f>[8]Orçamento!TBE57</f>
        <v>0</v>
      </c>
      <c r="TBF65" s="340"/>
      <c r="TBG65" s="340"/>
      <c r="TBH65" s="340"/>
      <c r="TBI65" s="340"/>
      <c r="TBJ65" s="340"/>
      <c r="TBK65" s="340"/>
      <c r="TBL65" s="340"/>
      <c r="TBM65" s="340">
        <f>[8]Orçamento!TBM57</f>
        <v>0</v>
      </c>
      <c r="TBN65" s="340"/>
      <c r="TBO65" s="340"/>
      <c r="TBP65" s="340"/>
      <c r="TBQ65" s="340"/>
      <c r="TBR65" s="340"/>
      <c r="TBS65" s="340"/>
      <c r="TBT65" s="340"/>
      <c r="TBU65" s="340">
        <f>[8]Orçamento!TBU57</f>
        <v>0</v>
      </c>
      <c r="TBV65" s="340"/>
      <c r="TBW65" s="340"/>
      <c r="TBX65" s="340"/>
      <c r="TBY65" s="340"/>
      <c r="TBZ65" s="340"/>
      <c r="TCA65" s="340"/>
      <c r="TCB65" s="340"/>
      <c r="TCC65" s="340">
        <f>[8]Orçamento!TCC57</f>
        <v>0</v>
      </c>
      <c r="TCD65" s="340"/>
      <c r="TCE65" s="340"/>
      <c r="TCF65" s="340"/>
      <c r="TCG65" s="340"/>
      <c r="TCH65" s="340"/>
      <c r="TCI65" s="340"/>
      <c r="TCJ65" s="340"/>
      <c r="TCK65" s="340">
        <f>[8]Orçamento!TCK57</f>
        <v>0</v>
      </c>
      <c r="TCL65" s="340"/>
      <c r="TCM65" s="340"/>
      <c r="TCN65" s="340"/>
      <c r="TCO65" s="340"/>
      <c r="TCP65" s="340"/>
      <c r="TCQ65" s="340"/>
      <c r="TCR65" s="340"/>
      <c r="TCS65" s="340">
        <f>[8]Orçamento!TCS57</f>
        <v>0</v>
      </c>
      <c r="TCT65" s="340"/>
      <c r="TCU65" s="340"/>
      <c r="TCV65" s="340"/>
      <c r="TCW65" s="340"/>
      <c r="TCX65" s="340"/>
      <c r="TCY65" s="340"/>
      <c r="TCZ65" s="340"/>
      <c r="TDA65" s="340">
        <f>[8]Orçamento!TDA57</f>
        <v>0</v>
      </c>
      <c r="TDB65" s="340"/>
      <c r="TDC65" s="340"/>
      <c r="TDD65" s="340"/>
      <c r="TDE65" s="340"/>
      <c r="TDF65" s="340"/>
      <c r="TDG65" s="340"/>
      <c r="TDH65" s="340"/>
      <c r="TDI65" s="340">
        <f>[8]Orçamento!TDI57</f>
        <v>0</v>
      </c>
      <c r="TDJ65" s="340"/>
      <c r="TDK65" s="340"/>
      <c r="TDL65" s="340"/>
      <c r="TDM65" s="340"/>
      <c r="TDN65" s="340"/>
      <c r="TDO65" s="340"/>
      <c r="TDP65" s="340"/>
      <c r="TDQ65" s="340">
        <f>[8]Orçamento!TDQ57</f>
        <v>0</v>
      </c>
      <c r="TDR65" s="340"/>
      <c r="TDS65" s="340"/>
      <c r="TDT65" s="340"/>
      <c r="TDU65" s="340"/>
      <c r="TDV65" s="340"/>
      <c r="TDW65" s="340"/>
      <c r="TDX65" s="340"/>
      <c r="TDY65" s="340">
        <f>[8]Orçamento!TDY57</f>
        <v>0</v>
      </c>
      <c r="TDZ65" s="340"/>
      <c r="TEA65" s="340"/>
      <c r="TEB65" s="340"/>
      <c r="TEC65" s="340"/>
      <c r="TED65" s="340"/>
      <c r="TEE65" s="340"/>
      <c r="TEF65" s="340"/>
      <c r="TEG65" s="340">
        <f>[8]Orçamento!TEG57</f>
        <v>0</v>
      </c>
      <c r="TEH65" s="340"/>
      <c r="TEI65" s="340"/>
      <c r="TEJ65" s="340"/>
      <c r="TEK65" s="340"/>
      <c r="TEL65" s="340"/>
      <c r="TEM65" s="340"/>
      <c r="TEN65" s="340"/>
      <c r="TEO65" s="340">
        <f>[8]Orçamento!TEO57</f>
        <v>0</v>
      </c>
      <c r="TEP65" s="340"/>
      <c r="TEQ65" s="340"/>
      <c r="TER65" s="340"/>
      <c r="TES65" s="340"/>
      <c r="TET65" s="340"/>
      <c r="TEU65" s="340"/>
      <c r="TEV65" s="340"/>
      <c r="TEW65" s="340">
        <f>[8]Orçamento!TEW57</f>
        <v>0</v>
      </c>
      <c r="TEX65" s="340"/>
      <c r="TEY65" s="340"/>
      <c r="TEZ65" s="340"/>
      <c r="TFA65" s="340"/>
      <c r="TFB65" s="340"/>
      <c r="TFC65" s="340"/>
      <c r="TFD65" s="340"/>
      <c r="TFE65" s="340">
        <f>[8]Orçamento!TFE57</f>
        <v>0</v>
      </c>
      <c r="TFF65" s="340"/>
      <c r="TFG65" s="340"/>
      <c r="TFH65" s="340"/>
      <c r="TFI65" s="340"/>
      <c r="TFJ65" s="340"/>
      <c r="TFK65" s="340"/>
      <c r="TFL65" s="340"/>
      <c r="TFM65" s="340">
        <f>[8]Orçamento!TFM57</f>
        <v>0</v>
      </c>
      <c r="TFN65" s="340"/>
      <c r="TFO65" s="340"/>
      <c r="TFP65" s="340"/>
      <c r="TFQ65" s="340"/>
      <c r="TFR65" s="340"/>
      <c r="TFS65" s="340"/>
      <c r="TFT65" s="340"/>
      <c r="TFU65" s="340">
        <f>[8]Orçamento!TFU57</f>
        <v>0</v>
      </c>
      <c r="TFV65" s="340"/>
      <c r="TFW65" s="340"/>
      <c r="TFX65" s="340"/>
      <c r="TFY65" s="340"/>
      <c r="TFZ65" s="340"/>
      <c r="TGA65" s="340"/>
      <c r="TGB65" s="340"/>
      <c r="TGC65" s="340">
        <f>[8]Orçamento!TGC57</f>
        <v>0</v>
      </c>
      <c r="TGD65" s="340"/>
      <c r="TGE65" s="340"/>
      <c r="TGF65" s="340"/>
      <c r="TGG65" s="340"/>
      <c r="TGH65" s="340"/>
      <c r="TGI65" s="340"/>
      <c r="TGJ65" s="340"/>
      <c r="TGK65" s="340">
        <f>[8]Orçamento!TGK57</f>
        <v>0</v>
      </c>
      <c r="TGL65" s="340"/>
      <c r="TGM65" s="340"/>
      <c r="TGN65" s="340"/>
      <c r="TGO65" s="340"/>
      <c r="TGP65" s="340"/>
      <c r="TGQ65" s="340"/>
      <c r="TGR65" s="340"/>
      <c r="TGS65" s="340">
        <f>[8]Orçamento!TGS57</f>
        <v>0</v>
      </c>
      <c r="TGT65" s="340"/>
      <c r="TGU65" s="340"/>
      <c r="TGV65" s="340"/>
      <c r="TGW65" s="340"/>
      <c r="TGX65" s="340"/>
      <c r="TGY65" s="340"/>
      <c r="TGZ65" s="340"/>
      <c r="THA65" s="340">
        <f>[8]Orçamento!THA57</f>
        <v>0</v>
      </c>
      <c r="THB65" s="340"/>
      <c r="THC65" s="340"/>
      <c r="THD65" s="340"/>
      <c r="THE65" s="340"/>
      <c r="THF65" s="340"/>
      <c r="THG65" s="340"/>
      <c r="THH65" s="340"/>
      <c r="THI65" s="340">
        <f>[8]Orçamento!THI57</f>
        <v>0</v>
      </c>
      <c r="THJ65" s="340"/>
      <c r="THK65" s="340"/>
      <c r="THL65" s="340"/>
      <c r="THM65" s="340"/>
      <c r="THN65" s="340"/>
      <c r="THO65" s="340"/>
      <c r="THP65" s="340"/>
      <c r="THQ65" s="340">
        <f>[8]Orçamento!THQ57</f>
        <v>0</v>
      </c>
      <c r="THR65" s="340"/>
      <c r="THS65" s="340"/>
      <c r="THT65" s="340"/>
      <c r="THU65" s="340"/>
      <c r="THV65" s="340"/>
      <c r="THW65" s="340"/>
      <c r="THX65" s="340"/>
      <c r="THY65" s="340">
        <f>[8]Orçamento!THY57</f>
        <v>0</v>
      </c>
      <c r="THZ65" s="340"/>
      <c r="TIA65" s="340"/>
      <c r="TIB65" s="340"/>
      <c r="TIC65" s="340"/>
      <c r="TID65" s="340"/>
      <c r="TIE65" s="340"/>
      <c r="TIF65" s="340"/>
      <c r="TIG65" s="340">
        <f>[8]Orçamento!TIG57</f>
        <v>0</v>
      </c>
      <c r="TIH65" s="340"/>
      <c r="TII65" s="340"/>
      <c r="TIJ65" s="340"/>
      <c r="TIK65" s="340"/>
      <c r="TIL65" s="340"/>
      <c r="TIM65" s="340"/>
      <c r="TIN65" s="340"/>
      <c r="TIO65" s="340">
        <f>[8]Orçamento!TIO57</f>
        <v>0</v>
      </c>
      <c r="TIP65" s="340"/>
      <c r="TIQ65" s="340"/>
      <c r="TIR65" s="340"/>
      <c r="TIS65" s="340"/>
      <c r="TIT65" s="340"/>
      <c r="TIU65" s="340"/>
      <c r="TIV65" s="340"/>
      <c r="TIW65" s="340">
        <f>[8]Orçamento!TIW57</f>
        <v>0</v>
      </c>
      <c r="TIX65" s="340"/>
      <c r="TIY65" s="340"/>
      <c r="TIZ65" s="340"/>
      <c r="TJA65" s="340"/>
      <c r="TJB65" s="340"/>
      <c r="TJC65" s="340"/>
      <c r="TJD65" s="340"/>
      <c r="TJE65" s="340">
        <f>[8]Orçamento!TJE57</f>
        <v>0</v>
      </c>
      <c r="TJF65" s="340"/>
      <c r="TJG65" s="340"/>
      <c r="TJH65" s="340"/>
      <c r="TJI65" s="340"/>
      <c r="TJJ65" s="340"/>
      <c r="TJK65" s="340"/>
      <c r="TJL65" s="340"/>
      <c r="TJM65" s="340">
        <f>[8]Orçamento!TJM57</f>
        <v>0</v>
      </c>
      <c r="TJN65" s="340"/>
      <c r="TJO65" s="340"/>
      <c r="TJP65" s="340"/>
      <c r="TJQ65" s="340"/>
      <c r="TJR65" s="340"/>
      <c r="TJS65" s="340"/>
      <c r="TJT65" s="340"/>
      <c r="TJU65" s="340">
        <f>[8]Orçamento!TJU57</f>
        <v>0</v>
      </c>
      <c r="TJV65" s="340"/>
      <c r="TJW65" s="340"/>
      <c r="TJX65" s="340"/>
      <c r="TJY65" s="340"/>
      <c r="TJZ65" s="340"/>
      <c r="TKA65" s="340"/>
      <c r="TKB65" s="340"/>
      <c r="TKC65" s="340">
        <f>[8]Orçamento!TKC57</f>
        <v>0</v>
      </c>
      <c r="TKD65" s="340"/>
      <c r="TKE65" s="340"/>
      <c r="TKF65" s="340"/>
      <c r="TKG65" s="340"/>
      <c r="TKH65" s="340"/>
      <c r="TKI65" s="340"/>
      <c r="TKJ65" s="340"/>
      <c r="TKK65" s="340">
        <f>[8]Orçamento!TKK57</f>
        <v>0</v>
      </c>
      <c r="TKL65" s="340"/>
      <c r="TKM65" s="340"/>
      <c r="TKN65" s="340"/>
      <c r="TKO65" s="340"/>
      <c r="TKP65" s="340"/>
      <c r="TKQ65" s="340"/>
      <c r="TKR65" s="340"/>
      <c r="TKS65" s="340">
        <f>[8]Orçamento!TKS57</f>
        <v>0</v>
      </c>
      <c r="TKT65" s="340"/>
      <c r="TKU65" s="340"/>
      <c r="TKV65" s="340"/>
      <c r="TKW65" s="340"/>
      <c r="TKX65" s="340"/>
      <c r="TKY65" s="340"/>
      <c r="TKZ65" s="340"/>
      <c r="TLA65" s="340">
        <f>[8]Orçamento!TLA57</f>
        <v>0</v>
      </c>
      <c r="TLB65" s="340"/>
      <c r="TLC65" s="340"/>
      <c r="TLD65" s="340"/>
      <c r="TLE65" s="340"/>
      <c r="TLF65" s="340"/>
      <c r="TLG65" s="340"/>
      <c r="TLH65" s="340"/>
      <c r="TLI65" s="340">
        <f>[8]Orçamento!TLI57</f>
        <v>0</v>
      </c>
      <c r="TLJ65" s="340"/>
      <c r="TLK65" s="340"/>
      <c r="TLL65" s="340"/>
      <c r="TLM65" s="340"/>
      <c r="TLN65" s="340"/>
      <c r="TLO65" s="340"/>
      <c r="TLP65" s="340"/>
      <c r="TLQ65" s="340">
        <f>[8]Orçamento!TLQ57</f>
        <v>0</v>
      </c>
      <c r="TLR65" s="340"/>
      <c r="TLS65" s="340"/>
      <c r="TLT65" s="340"/>
      <c r="TLU65" s="340"/>
      <c r="TLV65" s="340"/>
      <c r="TLW65" s="340"/>
      <c r="TLX65" s="340"/>
      <c r="TLY65" s="340">
        <f>[8]Orçamento!TLY57</f>
        <v>0</v>
      </c>
      <c r="TLZ65" s="340"/>
      <c r="TMA65" s="340"/>
      <c r="TMB65" s="340"/>
      <c r="TMC65" s="340"/>
      <c r="TMD65" s="340"/>
      <c r="TME65" s="340"/>
      <c r="TMF65" s="340"/>
      <c r="TMG65" s="340">
        <f>[8]Orçamento!TMG57</f>
        <v>0</v>
      </c>
      <c r="TMH65" s="340"/>
      <c r="TMI65" s="340"/>
      <c r="TMJ65" s="340"/>
      <c r="TMK65" s="340"/>
      <c r="TML65" s="340"/>
      <c r="TMM65" s="340"/>
      <c r="TMN65" s="340"/>
      <c r="TMO65" s="340">
        <f>[8]Orçamento!TMO57</f>
        <v>0</v>
      </c>
      <c r="TMP65" s="340"/>
      <c r="TMQ65" s="340"/>
      <c r="TMR65" s="340"/>
      <c r="TMS65" s="340"/>
      <c r="TMT65" s="340"/>
      <c r="TMU65" s="340"/>
      <c r="TMV65" s="340"/>
      <c r="TMW65" s="340">
        <f>[8]Orçamento!TMW57</f>
        <v>0</v>
      </c>
      <c r="TMX65" s="340"/>
      <c r="TMY65" s="340"/>
      <c r="TMZ65" s="340"/>
      <c r="TNA65" s="340"/>
      <c r="TNB65" s="340"/>
      <c r="TNC65" s="340"/>
      <c r="TND65" s="340"/>
      <c r="TNE65" s="340">
        <f>[8]Orçamento!TNE57</f>
        <v>0</v>
      </c>
      <c r="TNF65" s="340"/>
      <c r="TNG65" s="340"/>
      <c r="TNH65" s="340"/>
      <c r="TNI65" s="340"/>
      <c r="TNJ65" s="340"/>
      <c r="TNK65" s="340"/>
      <c r="TNL65" s="340"/>
      <c r="TNM65" s="340">
        <f>[8]Orçamento!TNM57</f>
        <v>0</v>
      </c>
      <c r="TNN65" s="340"/>
      <c r="TNO65" s="340"/>
      <c r="TNP65" s="340"/>
      <c r="TNQ65" s="340"/>
      <c r="TNR65" s="340"/>
      <c r="TNS65" s="340"/>
      <c r="TNT65" s="340"/>
      <c r="TNU65" s="340">
        <f>[8]Orçamento!TNU57</f>
        <v>0</v>
      </c>
      <c r="TNV65" s="340"/>
      <c r="TNW65" s="340"/>
      <c r="TNX65" s="340"/>
      <c r="TNY65" s="340"/>
      <c r="TNZ65" s="340"/>
      <c r="TOA65" s="340"/>
      <c r="TOB65" s="340"/>
      <c r="TOC65" s="340">
        <f>[8]Orçamento!TOC57</f>
        <v>0</v>
      </c>
      <c r="TOD65" s="340"/>
      <c r="TOE65" s="340"/>
      <c r="TOF65" s="340"/>
      <c r="TOG65" s="340"/>
      <c r="TOH65" s="340"/>
      <c r="TOI65" s="340"/>
      <c r="TOJ65" s="340"/>
      <c r="TOK65" s="340">
        <f>[8]Orçamento!TOK57</f>
        <v>0</v>
      </c>
      <c r="TOL65" s="340"/>
      <c r="TOM65" s="340"/>
      <c r="TON65" s="340"/>
      <c r="TOO65" s="340"/>
      <c r="TOP65" s="340"/>
      <c r="TOQ65" s="340"/>
      <c r="TOR65" s="340"/>
      <c r="TOS65" s="340">
        <f>[8]Orçamento!TOS57</f>
        <v>0</v>
      </c>
      <c r="TOT65" s="340"/>
      <c r="TOU65" s="340"/>
      <c r="TOV65" s="340"/>
      <c r="TOW65" s="340"/>
      <c r="TOX65" s="340"/>
      <c r="TOY65" s="340"/>
      <c r="TOZ65" s="340"/>
      <c r="TPA65" s="340">
        <f>[8]Orçamento!TPA57</f>
        <v>0</v>
      </c>
      <c r="TPB65" s="340"/>
      <c r="TPC65" s="340"/>
      <c r="TPD65" s="340"/>
      <c r="TPE65" s="340"/>
      <c r="TPF65" s="340"/>
      <c r="TPG65" s="340"/>
      <c r="TPH65" s="340"/>
      <c r="TPI65" s="340">
        <f>[8]Orçamento!TPI57</f>
        <v>0</v>
      </c>
      <c r="TPJ65" s="340"/>
      <c r="TPK65" s="340"/>
      <c r="TPL65" s="340"/>
      <c r="TPM65" s="340"/>
      <c r="TPN65" s="340"/>
      <c r="TPO65" s="340"/>
      <c r="TPP65" s="340"/>
      <c r="TPQ65" s="340">
        <f>[8]Orçamento!TPQ57</f>
        <v>0</v>
      </c>
      <c r="TPR65" s="340"/>
      <c r="TPS65" s="340"/>
      <c r="TPT65" s="340"/>
      <c r="TPU65" s="340"/>
      <c r="TPV65" s="340"/>
      <c r="TPW65" s="340"/>
      <c r="TPX65" s="340"/>
      <c r="TPY65" s="340">
        <f>[8]Orçamento!TPY57</f>
        <v>0</v>
      </c>
      <c r="TPZ65" s="340"/>
      <c r="TQA65" s="340"/>
      <c r="TQB65" s="340"/>
      <c r="TQC65" s="340"/>
      <c r="TQD65" s="340"/>
      <c r="TQE65" s="340"/>
      <c r="TQF65" s="340"/>
      <c r="TQG65" s="340">
        <f>[8]Orçamento!TQG57</f>
        <v>0</v>
      </c>
      <c r="TQH65" s="340"/>
      <c r="TQI65" s="340"/>
      <c r="TQJ65" s="340"/>
      <c r="TQK65" s="340"/>
      <c r="TQL65" s="340"/>
      <c r="TQM65" s="340"/>
      <c r="TQN65" s="340"/>
      <c r="TQO65" s="340">
        <f>[8]Orçamento!TQO57</f>
        <v>0</v>
      </c>
      <c r="TQP65" s="340"/>
      <c r="TQQ65" s="340"/>
      <c r="TQR65" s="340"/>
      <c r="TQS65" s="340"/>
      <c r="TQT65" s="340"/>
      <c r="TQU65" s="340"/>
      <c r="TQV65" s="340"/>
      <c r="TQW65" s="340">
        <f>[8]Orçamento!TQW57</f>
        <v>0</v>
      </c>
      <c r="TQX65" s="340"/>
      <c r="TQY65" s="340"/>
      <c r="TQZ65" s="340"/>
      <c r="TRA65" s="340"/>
      <c r="TRB65" s="340"/>
      <c r="TRC65" s="340"/>
      <c r="TRD65" s="340"/>
      <c r="TRE65" s="340">
        <f>[8]Orçamento!TRE57</f>
        <v>0</v>
      </c>
      <c r="TRF65" s="340"/>
      <c r="TRG65" s="340"/>
      <c r="TRH65" s="340"/>
      <c r="TRI65" s="340"/>
      <c r="TRJ65" s="340"/>
      <c r="TRK65" s="340"/>
      <c r="TRL65" s="340"/>
      <c r="TRM65" s="340">
        <f>[8]Orçamento!TRM57</f>
        <v>0</v>
      </c>
      <c r="TRN65" s="340"/>
      <c r="TRO65" s="340"/>
      <c r="TRP65" s="340"/>
      <c r="TRQ65" s="340"/>
      <c r="TRR65" s="340"/>
      <c r="TRS65" s="340"/>
      <c r="TRT65" s="340"/>
      <c r="TRU65" s="340">
        <f>[8]Orçamento!TRU57</f>
        <v>0</v>
      </c>
      <c r="TRV65" s="340"/>
      <c r="TRW65" s="340"/>
      <c r="TRX65" s="340"/>
      <c r="TRY65" s="340"/>
      <c r="TRZ65" s="340"/>
      <c r="TSA65" s="340"/>
      <c r="TSB65" s="340"/>
      <c r="TSC65" s="340">
        <f>[8]Orçamento!TSC57</f>
        <v>0</v>
      </c>
      <c r="TSD65" s="340"/>
      <c r="TSE65" s="340"/>
      <c r="TSF65" s="340"/>
      <c r="TSG65" s="340"/>
      <c r="TSH65" s="340"/>
      <c r="TSI65" s="340"/>
      <c r="TSJ65" s="340"/>
      <c r="TSK65" s="340">
        <f>[8]Orçamento!TSK57</f>
        <v>0</v>
      </c>
      <c r="TSL65" s="340"/>
      <c r="TSM65" s="340"/>
      <c r="TSN65" s="340"/>
      <c r="TSO65" s="340"/>
      <c r="TSP65" s="340"/>
      <c r="TSQ65" s="340"/>
      <c r="TSR65" s="340"/>
      <c r="TSS65" s="340">
        <f>[8]Orçamento!TSS57</f>
        <v>0</v>
      </c>
      <c r="TST65" s="340"/>
      <c r="TSU65" s="340"/>
      <c r="TSV65" s="340"/>
      <c r="TSW65" s="340"/>
      <c r="TSX65" s="340"/>
      <c r="TSY65" s="340"/>
      <c r="TSZ65" s="340"/>
      <c r="TTA65" s="340">
        <f>[8]Orçamento!TTA57</f>
        <v>0</v>
      </c>
      <c r="TTB65" s="340"/>
      <c r="TTC65" s="340"/>
      <c r="TTD65" s="340"/>
      <c r="TTE65" s="340"/>
      <c r="TTF65" s="340"/>
      <c r="TTG65" s="340"/>
      <c r="TTH65" s="340"/>
      <c r="TTI65" s="340">
        <f>[8]Orçamento!TTI57</f>
        <v>0</v>
      </c>
      <c r="TTJ65" s="340"/>
      <c r="TTK65" s="340"/>
      <c r="TTL65" s="340"/>
      <c r="TTM65" s="340"/>
      <c r="TTN65" s="340"/>
      <c r="TTO65" s="340"/>
      <c r="TTP65" s="340"/>
      <c r="TTQ65" s="340">
        <f>[8]Orçamento!TTQ57</f>
        <v>0</v>
      </c>
      <c r="TTR65" s="340"/>
      <c r="TTS65" s="340"/>
      <c r="TTT65" s="340"/>
      <c r="TTU65" s="340"/>
      <c r="TTV65" s="340"/>
      <c r="TTW65" s="340"/>
      <c r="TTX65" s="340"/>
      <c r="TTY65" s="340">
        <f>[8]Orçamento!TTY57</f>
        <v>0</v>
      </c>
      <c r="TTZ65" s="340"/>
      <c r="TUA65" s="340"/>
      <c r="TUB65" s="340"/>
      <c r="TUC65" s="340"/>
      <c r="TUD65" s="340"/>
      <c r="TUE65" s="340"/>
      <c r="TUF65" s="340"/>
      <c r="TUG65" s="340">
        <f>[8]Orçamento!TUG57</f>
        <v>0</v>
      </c>
      <c r="TUH65" s="340"/>
      <c r="TUI65" s="340"/>
      <c r="TUJ65" s="340"/>
      <c r="TUK65" s="340"/>
      <c r="TUL65" s="340"/>
      <c r="TUM65" s="340"/>
      <c r="TUN65" s="340"/>
      <c r="TUO65" s="340">
        <f>[8]Orçamento!TUO57</f>
        <v>0</v>
      </c>
      <c r="TUP65" s="340"/>
      <c r="TUQ65" s="340"/>
      <c r="TUR65" s="340"/>
      <c r="TUS65" s="340"/>
      <c r="TUT65" s="340"/>
      <c r="TUU65" s="340"/>
      <c r="TUV65" s="340"/>
      <c r="TUW65" s="340">
        <f>[8]Orçamento!TUW57</f>
        <v>0</v>
      </c>
      <c r="TUX65" s="340"/>
      <c r="TUY65" s="340"/>
      <c r="TUZ65" s="340"/>
      <c r="TVA65" s="340"/>
      <c r="TVB65" s="340"/>
      <c r="TVC65" s="340"/>
      <c r="TVD65" s="340"/>
      <c r="TVE65" s="340">
        <f>[8]Orçamento!TVE57</f>
        <v>0</v>
      </c>
      <c r="TVF65" s="340"/>
      <c r="TVG65" s="340"/>
      <c r="TVH65" s="340"/>
      <c r="TVI65" s="340"/>
      <c r="TVJ65" s="340"/>
      <c r="TVK65" s="340"/>
      <c r="TVL65" s="340"/>
      <c r="TVM65" s="340">
        <f>[8]Orçamento!TVM57</f>
        <v>0</v>
      </c>
      <c r="TVN65" s="340"/>
      <c r="TVO65" s="340"/>
      <c r="TVP65" s="340"/>
      <c r="TVQ65" s="340"/>
      <c r="TVR65" s="340"/>
      <c r="TVS65" s="340"/>
      <c r="TVT65" s="340"/>
      <c r="TVU65" s="340">
        <f>[8]Orçamento!TVU57</f>
        <v>0</v>
      </c>
      <c r="TVV65" s="340"/>
      <c r="TVW65" s="340"/>
      <c r="TVX65" s="340"/>
      <c r="TVY65" s="340"/>
      <c r="TVZ65" s="340"/>
      <c r="TWA65" s="340"/>
      <c r="TWB65" s="340"/>
      <c r="TWC65" s="340">
        <f>[8]Orçamento!TWC57</f>
        <v>0</v>
      </c>
      <c r="TWD65" s="340"/>
      <c r="TWE65" s="340"/>
      <c r="TWF65" s="340"/>
      <c r="TWG65" s="340"/>
      <c r="TWH65" s="340"/>
      <c r="TWI65" s="340"/>
      <c r="TWJ65" s="340"/>
      <c r="TWK65" s="340">
        <f>[8]Orçamento!TWK57</f>
        <v>0</v>
      </c>
      <c r="TWL65" s="340"/>
      <c r="TWM65" s="340"/>
      <c r="TWN65" s="340"/>
      <c r="TWO65" s="340"/>
      <c r="TWP65" s="340"/>
      <c r="TWQ65" s="340"/>
      <c r="TWR65" s="340"/>
      <c r="TWS65" s="340">
        <f>[8]Orçamento!TWS57</f>
        <v>0</v>
      </c>
      <c r="TWT65" s="340"/>
      <c r="TWU65" s="340"/>
      <c r="TWV65" s="340"/>
      <c r="TWW65" s="340"/>
      <c r="TWX65" s="340"/>
      <c r="TWY65" s="340"/>
      <c r="TWZ65" s="340"/>
      <c r="TXA65" s="340">
        <f>[8]Orçamento!TXA57</f>
        <v>0</v>
      </c>
      <c r="TXB65" s="340"/>
      <c r="TXC65" s="340"/>
      <c r="TXD65" s="340"/>
      <c r="TXE65" s="340"/>
      <c r="TXF65" s="340"/>
      <c r="TXG65" s="340"/>
      <c r="TXH65" s="340"/>
      <c r="TXI65" s="340">
        <f>[8]Orçamento!TXI57</f>
        <v>0</v>
      </c>
      <c r="TXJ65" s="340"/>
      <c r="TXK65" s="340"/>
      <c r="TXL65" s="340"/>
      <c r="TXM65" s="340"/>
      <c r="TXN65" s="340"/>
      <c r="TXO65" s="340"/>
      <c r="TXP65" s="340"/>
      <c r="TXQ65" s="340">
        <f>[8]Orçamento!TXQ57</f>
        <v>0</v>
      </c>
      <c r="TXR65" s="340"/>
      <c r="TXS65" s="340"/>
      <c r="TXT65" s="340"/>
      <c r="TXU65" s="340"/>
      <c r="TXV65" s="340"/>
      <c r="TXW65" s="340"/>
      <c r="TXX65" s="340"/>
      <c r="TXY65" s="340">
        <f>[8]Orçamento!TXY57</f>
        <v>0</v>
      </c>
      <c r="TXZ65" s="340"/>
      <c r="TYA65" s="340"/>
      <c r="TYB65" s="340"/>
      <c r="TYC65" s="340"/>
      <c r="TYD65" s="340"/>
      <c r="TYE65" s="340"/>
      <c r="TYF65" s="340"/>
      <c r="TYG65" s="340">
        <f>[8]Orçamento!TYG57</f>
        <v>0</v>
      </c>
      <c r="TYH65" s="340"/>
      <c r="TYI65" s="340"/>
      <c r="TYJ65" s="340"/>
      <c r="TYK65" s="340"/>
      <c r="TYL65" s="340"/>
      <c r="TYM65" s="340"/>
      <c r="TYN65" s="340"/>
      <c r="TYO65" s="340">
        <f>[8]Orçamento!TYO57</f>
        <v>0</v>
      </c>
      <c r="TYP65" s="340"/>
      <c r="TYQ65" s="340"/>
      <c r="TYR65" s="340"/>
      <c r="TYS65" s="340"/>
      <c r="TYT65" s="340"/>
      <c r="TYU65" s="340"/>
      <c r="TYV65" s="340"/>
      <c r="TYW65" s="340">
        <f>[8]Orçamento!TYW57</f>
        <v>0</v>
      </c>
      <c r="TYX65" s="340"/>
      <c r="TYY65" s="340"/>
      <c r="TYZ65" s="340"/>
      <c r="TZA65" s="340"/>
      <c r="TZB65" s="340"/>
      <c r="TZC65" s="340"/>
      <c r="TZD65" s="340"/>
      <c r="TZE65" s="340">
        <f>[8]Orçamento!TZE57</f>
        <v>0</v>
      </c>
      <c r="TZF65" s="340"/>
      <c r="TZG65" s="340"/>
      <c r="TZH65" s="340"/>
      <c r="TZI65" s="340"/>
      <c r="TZJ65" s="340"/>
      <c r="TZK65" s="340"/>
      <c r="TZL65" s="340"/>
      <c r="TZM65" s="340">
        <f>[8]Orçamento!TZM57</f>
        <v>0</v>
      </c>
      <c r="TZN65" s="340"/>
      <c r="TZO65" s="340"/>
      <c r="TZP65" s="340"/>
      <c r="TZQ65" s="340"/>
      <c r="TZR65" s="340"/>
      <c r="TZS65" s="340"/>
      <c r="TZT65" s="340"/>
      <c r="TZU65" s="340">
        <f>[8]Orçamento!TZU57</f>
        <v>0</v>
      </c>
      <c r="TZV65" s="340"/>
      <c r="TZW65" s="340"/>
      <c r="TZX65" s="340"/>
      <c r="TZY65" s="340"/>
      <c r="TZZ65" s="340"/>
      <c r="UAA65" s="340"/>
      <c r="UAB65" s="340"/>
      <c r="UAC65" s="340">
        <f>[8]Orçamento!UAC57</f>
        <v>0</v>
      </c>
      <c r="UAD65" s="340"/>
      <c r="UAE65" s="340"/>
      <c r="UAF65" s="340"/>
      <c r="UAG65" s="340"/>
      <c r="UAH65" s="340"/>
      <c r="UAI65" s="340"/>
      <c r="UAJ65" s="340"/>
      <c r="UAK65" s="340">
        <f>[8]Orçamento!UAK57</f>
        <v>0</v>
      </c>
      <c r="UAL65" s="340"/>
      <c r="UAM65" s="340"/>
      <c r="UAN65" s="340"/>
      <c r="UAO65" s="340"/>
      <c r="UAP65" s="340"/>
      <c r="UAQ65" s="340"/>
      <c r="UAR65" s="340"/>
      <c r="UAS65" s="340">
        <f>[8]Orçamento!UAS57</f>
        <v>0</v>
      </c>
      <c r="UAT65" s="340"/>
      <c r="UAU65" s="340"/>
      <c r="UAV65" s="340"/>
      <c r="UAW65" s="340"/>
      <c r="UAX65" s="340"/>
      <c r="UAY65" s="340"/>
      <c r="UAZ65" s="340"/>
      <c r="UBA65" s="340">
        <f>[8]Orçamento!UBA57</f>
        <v>0</v>
      </c>
      <c r="UBB65" s="340"/>
      <c r="UBC65" s="340"/>
      <c r="UBD65" s="340"/>
      <c r="UBE65" s="340"/>
      <c r="UBF65" s="340"/>
      <c r="UBG65" s="340"/>
      <c r="UBH65" s="340"/>
      <c r="UBI65" s="340">
        <f>[8]Orçamento!UBI57</f>
        <v>0</v>
      </c>
      <c r="UBJ65" s="340"/>
      <c r="UBK65" s="340"/>
      <c r="UBL65" s="340"/>
      <c r="UBM65" s="340"/>
      <c r="UBN65" s="340"/>
      <c r="UBO65" s="340"/>
      <c r="UBP65" s="340"/>
      <c r="UBQ65" s="340">
        <f>[8]Orçamento!UBQ57</f>
        <v>0</v>
      </c>
      <c r="UBR65" s="340"/>
      <c r="UBS65" s="340"/>
      <c r="UBT65" s="340"/>
      <c r="UBU65" s="340"/>
      <c r="UBV65" s="340"/>
      <c r="UBW65" s="340"/>
      <c r="UBX65" s="340"/>
      <c r="UBY65" s="340">
        <f>[8]Orçamento!UBY57</f>
        <v>0</v>
      </c>
      <c r="UBZ65" s="340"/>
      <c r="UCA65" s="340"/>
      <c r="UCB65" s="340"/>
      <c r="UCC65" s="340"/>
      <c r="UCD65" s="340"/>
      <c r="UCE65" s="340"/>
      <c r="UCF65" s="340"/>
      <c r="UCG65" s="340">
        <f>[8]Orçamento!UCG57</f>
        <v>0</v>
      </c>
      <c r="UCH65" s="340"/>
      <c r="UCI65" s="340"/>
      <c r="UCJ65" s="340"/>
      <c r="UCK65" s="340"/>
      <c r="UCL65" s="340"/>
      <c r="UCM65" s="340"/>
      <c r="UCN65" s="340"/>
      <c r="UCO65" s="340">
        <f>[8]Orçamento!UCO57</f>
        <v>0</v>
      </c>
      <c r="UCP65" s="340"/>
      <c r="UCQ65" s="340"/>
      <c r="UCR65" s="340"/>
      <c r="UCS65" s="340"/>
      <c r="UCT65" s="340"/>
      <c r="UCU65" s="340"/>
      <c r="UCV65" s="340"/>
      <c r="UCW65" s="340">
        <f>[8]Orçamento!UCW57</f>
        <v>0</v>
      </c>
      <c r="UCX65" s="340"/>
      <c r="UCY65" s="340"/>
      <c r="UCZ65" s="340"/>
      <c r="UDA65" s="340"/>
      <c r="UDB65" s="340"/>
      <c r="UDC65" s="340"/>
      <c r="UDD65" s="340"/>
      <c r="UDE65" s="340">
        <f>[8]Orçamento!UDE57</f>
        <v>0</v>
      </c>
      <c r="UDF65" s="340"/>
      <c r="UDG65" s="340"/>
      <c r="UDH65" s="340"/>
      <c r="UDI65" s="340"/>
      <c r="UDJ65" s="340"/>
      <c r="UDK65" s="340"/>
      <c r="UDL65" s="340"/>
      <c r="UDM65" s="340">
        <f>[8]Orçamento!UDM57</f>
        <v>0</v>
      </c>
      <c r="UDN65" s="340"/>
      <c r="UDO65" s="340"/>
      <c r="UDP65" s="340"/>
      <c r="UDQ65" s="340"/>
      <c r="UDR65" s="340"/>
      <c r="UDS65" s="340"/>
      <c r="UDT65" s="340"/>
      <c r="UDU65" s="340">
        <f>[8]Orçamento!UDU57</f>
        <v>0</v>
      </c>
      <c r="UDV65" s="340"/>
      <c r="UDW65" s="340"/>
      <c r="UDX65" s="340"/>
      <c r="UDY65" s="340"/>
      <c r="UDZ65" s="340"/>
      <c r="UEA65" s="340"/>
      <c r="UEB65" s="340"/>
      <c r="UEC65" s="340">
        <f>[8]Orçamento!UEC57</f>
        <v>0</v>
      </c>
      <c r="UED65" s="340"/>
      <c r="UEE65" s="340"/>
      <c r="UEF65" s="340"/>
      <c r="UEG65" s="340"/>
      <c r="UEH65" s="340"/>
      <c r="UEI65" s="340"/>
      <c r="UEJ65" s="340"/>
      <c r="UEK65" s="340">
        <f>[8]Orçamento!UEK57</f>
        <v>0</v>
      </c>
      <c r="UEL65" s="340"/>
      <c r="UEM65" s="340"/>
      <c r="UEN65" s="340"/>
      <c r="UEO65" s="340"/>
      <c r="UEP65" s="340"/>
      <c r="UEQ65" s="340"/>
      <c r="UER65" s="340"/>
      <c r="UES65" s="340">
        <f>[8]Orçamento!UES57</f>
        <v>0</v>
      </c>
      <c r="UET65" s="340"/>
      <c r="UEU65" s="340"/>
      <c r="UEV65" s="340"/>
      <c r="UEW65" s="340"/>
      <c r="UEX65" s="340"/>
      <c r="UEY65" s="340"/>
      <c r="UEZ65" s="340"/>
      <c r="UFA65" s="340">
        <f>[8]Orçamento!UFA57</f>
        <v>0</v>
      </c>
      <c r="UFB65" s="340"/>
      <c r="UFC65" s="340"/>
      <c r="UFD65" s="340"/>
      <c r="UFE65" s="340"/>
      <c r="UFF65" s="340"/>
      <c r="UFG65" s="340"/>
      <c r="UFH65" s="340"/>
      <c r="UFI65" s="340">
        <f>[8]Orçamento!UFI57</f>
        <v>0</v>
      </c>
      <c r="UFJ65" s="340"/>
      <c r="UFK65" s="340"/>
      <c r="UFL65" s="340"/>
      <c r="UFM65" s="340"/>
      <c r="UFN65" s="340"/>
      <c r="UFO65" s="340"/>
      <c r="UFP65" s="340"/>
      <c r="UFQ65" s="340">
        <f>[8]Orçamento!UFQ57</f>
        <v>0</v>
      </c>
      <c r="UFR65" s="340"/>
      <c r="UFS65" s="340"/>
      <c r="UFT65" s="340"/>
      <c r="UFU65" s="340"/>
      <c r="UFV65" s="340"/>
      <c r="UFW65" s="340"/>
      <c r="UFX65" s="340"/>
      <c r="UFY65" s="340">
        <f>[8]Orçamento!UFY57</f>
        <v>0</v>
      </c>
      <c r="UFZ65" s="340"/>
      <c r="UGA65" s="340"/>
      <c r="UGB65" s="340"/>
      <c r="UGC65" s="340"/>
      <c r="UGD65" s="340"/>
      <c r="UGE65" s="340"/>
      <c r="UGF65" s="340"/>
      <c r="UGG65" s="340">
        <f>[8]Orçamento!UGG57</f>
        <v>0</v>
      </c>
      <c r="UGH65" s="340"/>
      <c r="UGI65" s="340"/>
      <c r="UGJ65" s="340"/>
      <c r="UGK65" s="340"/>
      <c r="UGL65" s="340"/>
      <c r="UGM65" s="340"/>
      <c r="UGN65" s="340"/>
      <c r="UGO65" s="340">
        <f>[8]Orçamento!UGO57</f>
        <v>0</v>
      </c>
      <c r="UGP65" s="340"/>
      <c r="UGQ65" s="340"/>
      <c r="UGR65" s="340"/>
      <c r="UGS65" s="340"/>
      <c r="UGT65" s="340"/>
      <c r="UGU65" s="340"/>
      <c r="UGV65" s="340"/>
      <c r="UGW65" s="340">
        <f>[8]Orçamento!UGW57</f>
        <v>0</v>
      </c>
      <c r="UGX65" s="340"/>
      <c r="UGY65" s="340"/>
      <c r="UGZ65" s="340"/>
      <c r="UHA65" s="340"/>
      <c r="UHB65" s="340"/>
      <c r="UHC65" s="340"/>
      <c r="UHD65" s="340"/>
      <c r="UHE65" s="340">
        <f>[8]Orçamento!UHE57</f>
        <v>0</v>
      </c>
      <c r="UHF65" s="340"/>
      <c r="UHG65" s="340"/>
      <c r="UHH65" s="340"/>
      <c r="UHI65" s="340"/>
      <c r="UHJ65" s="340"/>
      <c r="UHK65" s="340"/>
      <c r="UHL65" s="340"/>
      <c r="UHM65" s="340">
        <f>[8]Orçamento!UHM57</f>
        <v>0</v>
      </c>
      <c r="UHN65" s="340"/>
      <c r="UHO65" s="340"/>
      <c r="UHP65" s="340"/>
      <c r="UHQ65" s="340"/>
      <c r="UHR65" s="340"/>
      <c r="UHS65" s="340"/>
      <c r="UHT65" s="340"/>
      <c r="UHU65" s="340">
        <f>[8]Orçamento!UHU57</f>
        <v>0</v>
      </c>
      <c r="UHV65" s="340"/>
      <c r="UHW65" s="340"/>
      <c r="UHX65" s="340"/>
      <c r="UHY65" s="340"/>
      <c r="UHZ65" s="340"/>
      <c r="UIA65" s="340"/>
      <c r="UIB65" s="340"/>
      <c r="UIC65" s="340">
        <f>[8]Orçamento!UIC57</f>
        <v>0</v>
      </c>
      <c r="UID65" s="340"/>
      <c r="UIE65" s="340"/>
      <c r="UIF65" s="340"/>
      <c r="UIG65" s="340"/>
      <c r="UIH65" s="340"/>
      <c r="UII65" s="340"/>
      <c r="UIJ65" s="340"/>
      <c r="UIK65" s="340">
        <f>[8]Orçamento!UIK57</f>
        <v>0</v>
      </c>
      <c r="UIL65" s="340"/>
      <c r="UIM65" s="340"/>
      <c r="UIN65" s="340"/>
      <c r="UIO65" s="340"/>
      <c r="UIP65" s="340"/>
      <c r="UIQ65" s="340"/>
      <c r="UIR65" s="340"/>
      <c r="UIS65" s="340">
        <f>[8]Orçamento!UIS57</f>
        <v>0</v>
      </c>
      <c r="UIT65" s="340"/>
      <c r="UIU65" s="340"/>
      <c r="UIV65" s="340"/>
      <c r="UIW65" s="340"/>
      <c r="UIX65" s="340"/>
      <c r="UIY65" s="340"/>
      <c r="UIZ65" s="340"/>
      <c r="UJA65" s="340">
        <f>[8]Orçamento!UJA57</f>
        <v>0</v>
      </c>
      <c r="UJB65" s="340"/>
      <c r="UJC65" s="340"/>
      <c r="UJD65" s="340"/>
      <c r="UJE65" s="340"/>
      <c r="UJF65" s="340"/>
      <c r="UJG65" s="340"/>
      <c r="UJH65" s="340"/>
      <c r="UJI65" s="340">
        <f>[8]Orçamento!UJI57</f>
        <v>0</v>
      </c>
      <c r="UJJ65" s="340"/>
      <c r="UJK65" s="340"/>
      <c r="UJL65" s="340"/>
      <c r="UJM65" s="340"/>
      <c r="UJN65" s="340"/>
      <c r="UJO65" s="340"/>
      <c r="UJP65" s="340"/>
      <c r="UJQ65" s="340">
        <f>[8]Orçamento!UJQ57</f>
        <v>0</v>
      </c>
      <c r="UJR65" s="340"/>
      <c r="UJS65" s="340"/>
      <c r="UJT65" s="340"/>
      <c r="UJU65" s="340"/>
      <c r="UJV65" s="340"/>
      <c r="UJW65" s="340"/>
      <c r="UJX65" s="340"/>
      <c r="UJY65" s="340">
        <f>[8]Orçamento!UJY57</f>
        <v>0</v>
      </c>
      <c r="UJZ65" s="340"/>
      <c r="UKA65" s="340"/>
      <c r="UKB65" s="340"/>
      <c r="UKC65" s="340"/>
      <c r="UKD65" s="340"/>
      <c r="UKE65" s="340"/>
      <c r="UKF65" s="340"/>
      <c r="UKG65" s="340">
        <f>[8]Orçamento!UKG57</f>
        <v>0</v>
      </c>
      <c r="UKH65" s="340"/>
      <c r="UKI65" s="340"/>
      <c r="UKJ65" s="340"/>
      <c r="UKK65" s="340"/>
      <c r="UKL65" s="340"/>
      <c r="UKM65" s="340"/>
      <c r="UKN65" s="340"/>
      <c r="UKO65" s="340">
        <f>[8]Orçamento!UKO57</f>
        <v>0</v>
      </c>
      <c r="UKP65" s="340"/>
      <c r="UKQ65" s="340"/>
      <c r="UKR65" s="340"/>
      <c r="UKS65" s="340"/>
      <c r="UKT65" s="340"/>
      <c r="UKU65" s="340"/>
      <c r="UKV65" s="340"/>
      <c r="UKW65" s="340">
        <f>[8]Orçamento!UKW57</f>
        <v>0</v>
      </c>
      <c r="UKX65" s="340"/>
      <c r="UKY65" s="340"/>
      <c r="UKZ65" s="340"/>
      <c r="ULA65" s="340"/>
      <c r="ULB65" s="340"/>
      <c r="ULC65" s="340"/>
      <c r="ULD65" s="340"/>
      <c r="ULE65" s="340">
        <f>[8]Orçamento!ULE57</f>
        <v>0</v>
      </c>
      <c r="ULF65" s="340"/>
      <c r="ULG65" s="340"/>
      <c r="ULH65" s="340"/>
      <c r="ULI65" s="340"/>
      <c r="ULJ65" s="340"/>
      <c r="ULK65" s="340"/>
      <c r="ULL65" s="340"/>
      <c r="ULM65" s="340">
        <f>[8]Orçamento!ULM57</f>
        <v>0</v>
      </c>
      <c r="ULN65" s="340"/>
      <c r="ULO65" s="340"/>
      <c r="ULP65" s="340"/>
      <c r="ULQ65" s="340"/>
      <c r="ULR65" s="340"/>
      <c r="ULS65" s="340"/>
      <c r="ULT65" s="340"/>
      <c r="ULU65" s="340">
        <f>[8]Orçamento!ULU57</f>
        <v>0</v>
      </c>
      <c r="ULV65" s="340"/>
      <c r="ULW65" s="340"/>
      <c r="ULX65" s="340"/>
      <c r="ULY65" s="340"/>
      <c r="ULZ65" s="340"/>
      <c r="UMA65" s="340"/>
      <c r="UMB65" s="340"/>
      <c r="UMC65" s="340">
        <f>[8]Orçamento!UMC57</f>
        <v>0</v>
      </c>
      <c r="UMD65" s="340"/>
      <c r="UME65" s="340"/>
      <c r="UMF65" s="340"/>
      <c r="UMG65" s="340"/>
      <c r="UMH65" s="340"/>
      <c r="UMI65" s="340"/>
      <c r="UMJ65" s="340"/>
      <c r="UMK65" s="340">
        <f>[8]Orçamento!UMK57</f>
        <v>0</v>
      </c>
      <c r="UML65" s="340"/>
      <c r="UMM65" s="340"/>
      <c r="UMN65" s="340"/>
      <c r="UMO65" s="340"/>
      <c r="UMP65" s="340"/>
      <c r="UMQ65" s="340"/>
      <c r="UMR65" s="340"/>
      <c r="UMS65" s="340">
        <f>[8]Orçamento!UMS57</f>
        <v>0</v>
      </c>
      <c r="UMT65" s="340"/>
      <c r="UMU65" s="340"/>
      <c r="UMV65" s="340"/>
      <c r="UMW65" s="340"/>
      <c r="UMX65" s="340"/>
      <c r="UMY65" s="340"/>
      <c r="UMZ65" s="340"/>
      <c r="UNA65" s="340">
        <f>[8]Orçamento!UNA57</f>
        <v>0</v>
      </c>
      <c r="UNB65" s="340"/>
      <c r="UNC65" s="340"/>
      <c r="UND65" s="340"/>
      <c r="UNE65" s="340"/>
      <c r="UNF65" s="340"/>
      <c r="UNG65" s="340"/>
      <c r="UNH65" s="340"/>
      <c r="UNI65" s="340">
        <f>[8]Orçamento!UNI57</f>
        <v>0</v>
      </c>
      <c r="UNJ65" s="340"/>
      <c r="UNK65" s="340"/>
      <c r="UNL65" s="340"/>
      <c r="UNM65" s="340"/>
      <c r="UNN65" s="340"/>
      <c r="UNO65" s="340"/>
      <c r="UNP65" s="340"/>
      <c r="UNQ65" s="340">
        <f>[8]Orçamento!UNQ57</f>
        <v>0</v>
      </c>
      <c r="UNR65" s="340"/>
      <c r="UNS65" s="340"/>
      <c r="UNT65" s="340"/>
      <c r="UNU65" s="340"/>
      <c r="UNV65" s="340"/>
      <c r="UNW65" s="340"/>
      <c r="UNX65" s="340"/>
      <c r="UNY65" s="340">
        <f>[8]Orçamento!UNY57</f>
        <v>0</v>
      </c>
      <c r="UNZ65" s="340"/>
      <c r="UOA65" s="340"/>
      <c r="UOB65" s="340"/>
      <c r="UOC65" s="340"/>
      <c r="UOD65" s="340"/>
      <c r="UOE65" s="340"/>
      <c r="UOF65" s="340"/>
      <c r="UOG65" s="340">
        <f>[8]Orçamento!UOG57</f>
        <v>0</v>
      </c>
      <c r="UOH65" s="340"/>
      <c r="UOI65" s="340"/>
      <c r="UOJ65" s="340"/>
      <c r="UOK65" s="340"/>
      <c r="UOL65" s="340"/>
      <c r="UOM65" s="340"/>
      <c r="UON65" s="340"/>
      <c r="UOO65" s="340">
        <f>[8]Orçamento!UOO57</f>
        <v>0</v>
      </c>
      <c r="UOP65" s="340"/>
      <c r="UOQ65" s="340"/>
      <c r="UOR65" s="340"/>
      <c r="UOS65" s="340"/>
      <c r="UOT65" s="340"/>
      <c r="UOU65" s="340"/>
      <c r="UOV65" s="340"/>
      <c r="UOW65" s="340">
        <f>[8]Orçamento!UOW57</f>
        <v>0</v>
      </c>
      <c r="UOX65" s="340"/>
      <c r="UOY65" s="340"/>
      <c r="UOZ65" s="340"/>
      <c r="UPA65" s="340"/>
      <c r="UPB65" s="340"/>
      <c r="UPC65" s="340"/>
      <c r="UPD65" s="340"/>
      <c r="UPE65" s="340">
        <f>[8]Orçamento!UPE57</f>
        <v>0</v>
      </c>
      <c r="UPF65" s="340"/>
      <c r="UPG65" s="340"/>
      <c r="UPH65" s="340"/>
      <c r="UPI65" s="340"/>
      <c r="UPJ65" s="340"/>
      <c r="UPK65" s="340"/>
      <c r="UPL65" s="340"/>
      <c r="UPM65" s="340">
        <f>[8]Orçamento!UPM57</f>
        <v>0</v>
      </c>
      <c r="UPN65" s="340"/>
      <c r="UPO65" s="340"/>
      <c r="UPP65" s="340"/>
      <c r="UPQ65" s="340"/>
      <c r="UPR65" s="340"/>
      <c r="UPS65" s="340"/>
      <c r="UPT65" s="340"/>
      <c r="UPU65" s="340">
        <f>[8]Orçamento!UPU57</f>
        <v>0</v>
      </c>
      <c r="UPV65" s="340"/>
      <c r="UPW65" s="340"/>
      <c r="UPX65" s="340"/>
      <c r="UPY65" s="340"/>
      <c r="UPZ65" s="340"/>
      <c r="UQA65" s="340"/>
      <c r="UQB65" s="340"/>
      <c r="UQC65" s="340">
        <f>[8]Orçamento!UQC57</f>
        <v>0</v>
      </c>
      <c r="UQD65" s="340"/>
      <c r="UQE65" s="340"/>
      <c r="UQF65" s="340"/>
      <c r="UQG65" s="340"/>
      <c r="UQH65" s="340"/>
      <c r="UQI65" s="340"/>
      <c r="UQJ65" s="340"/>
      <c r="UQK65" s="340">
        <f>[8]Orçamento!UQK57</f>
        <v>0</v>
      </c>
      <c r="UQL65" s="340"/>
      <c r="UQM65" s="340"/>
      <c r="UQN65" s="340"/>
      <c r="UQO65" s="340"/>
      <c r="UQP65" s="340"/>
      <c r="UQQ65" s="340"/>
      <c r="UQR65" s="340"/>
      <c r="UQS65" s="340">
        <f>[8]Orçamento!UQS57</f>
        <v>0</v>
      </c>
      <c r="UQT65" s="340"/>
      <c r="UQU65" s="340"/>
      <c r="UQV65" s="340"/>
      <c r="UQW65" s="340"/>
      <c r="UQX65" s="340"/>
      <c r="UQY65" s="340"/>
      <c r="UQZ65" s="340"/>
      <c r="URA65" s="340">
        <f>[8]Orçamento!URA57</f>
        <v>0</v>
      </c>
      <c r="URB65" s="340"/>
      <c r="URC65" s="340"/>
      <c r="URD65" s="340"/>
      <c r="URE65" s="340"/>
      <c r="URF65" s="340"/>
      <c r="URG65" s="340"/>
      <c r="URH65" s="340"/>
      <c r="URI65" s="340">
        <f>[8]Orçamento!URI57</f>
        <v>0</v>
      </c>
      <c r="URJ65" s="340"/>
      <c r="URK65" s="340"/>
      <c r="URL65" s="340"/>
      <c r="URM65" s="340"/>
      <c r="URN65" s="340"/>
      <c r="URO65" s="340"/>
      <c r="URP65" s="340"/>
      <c r="URQ65" s="340">
        <f>[8]Orçamento!URQ57</f>
        <v>0</v>
      </c>
      <c r="URR65" s="340"/>
      <c r="URS65" s="340"/>
      <c r="URT65" s="340"/>
      <c r="URU65" s="340"/>
      <c r="URV65" s="340"/>
      <c r="URW65" s="340"/>
      <c r="URX65" s="340"/>
      <c r="URY65" s="340">
        <f>[8]Orçamento!URY57</f>
        <v>0</v>
      </c>
      <c r="URZ65" s="340"/>
      <c r="USA65" s="340"/>
      <c r="USB65" s="340"/>
      <c r="USC65" s="340"/>
      <c r="USD65" s="340"/>
      <c r="USE65" s="340"/>
      <c r="USF65" s="340"/>
      <c r="USG65" s="340">
        <f>[8]Orçamento!USG57</f>
        <v>0</v>
      </c>
      <c r="USH65" s="340"/>
      <c r="USI65" s="340"/>
      <c r="USJ65" s="340"/>
      <c r="USK65" s="340"/>
      <c r="USL65" s="340"/>
      <c r="USM65" s="340"/>
      <c r="USN65" s="340"/>
      <c r="USO65" s="340">
        <f>[8]Orçamento!USO57</f>
        <v>0</v>
      </c>
      <c r="USP65" s="340"/>
      <c r="USQ65" s="340"/>
      <c r="USR65" s="340"/>
      <c r="USS65" s="340"/>
      <c r="UST65" s="340"/>
      <c r="USU65" s="340"/>
      <c r="USV65" s="340"/>
      <c r="USW65" s="340">
        <f>[8]Orçamento!USW57</f>
        <v>0</v>
      </c>
      <c r="USX65" s="340"/>
      <c r="USY65" s="340"/>
      <c r="USZ65" s="340"/>
      <c r="UTA65" s="340"/>
      <c r="UTB65" s="340"/>
      <c r="UTC65" s="340"/>
      <c r="UTD65" s="340"/>
      <c r="UTE65" s="340">
        <f>[8]Orçamento!UTE57</f>
        <v>0</v>
      </c>
      <c r="UTF65" s="340"/>
      <c r="UTG65" s="340"/>
      <c r="UTH65" s="340"/>
      <c r="UTI65" s="340"/>
      <c r="UTJ65" s="340"/>
      <c r="UTK65" s="340"/>
      <c r="UTL65" s="340"/>
      <c r="UTM65" s="340">
        <f>[8]Orçamento!UTM57</f>
        <v>0</v>
      </c>
      <c r="UTN65" s="340"/>
      <c r="UTO65" s="340"/>
      <c r="UTP65" s="340"/>
      <c r="UTQ65" s="340"/>
      <c r="UTR65" s="340"/>
      <c r="UTS65" s="340"/>
      <c r="UTT65" s="340"/>
      <c r="UTU65" s="340">
        <f>[8]Orçamento!UTU57</f>
        <v>0</v>
      </c>
      <c r="UTV65" s="340"/>
      <c r="UTW65" s="340"/>
      <c r="UTX65" s="340"/>
      <c r="UTY65" s="340"/>
      <c r="UTZ65" s="340"/>
      <c r="UUA65" s="340"/>
      <c r="UUB65" s="340"/>
      <c r="UUC65" s="340">
        <f>[8]Orçamento!UUC57</f>
        <v>0</v>
      </c>
      <c r="UUD65" s="340"/>
      <c r="UUE65" s="340"/>
      <c r="UUF65" s="340"/>
      <c r="UUG65" s="340"/>
      <c r="UUH65" s="340"/>
      <c r="UUI65" s="340"/>
      <c r="UUJ65" s="340"/>
      <c r="UUK65" s="340">
        <f>[8]Orçamento!UUK57</f>
        <v>0</v>
      </c>
      <c r="UUL65" s="340"/>
      <c r="UUM65" s="340"/>
      <c r="UUN65" s="340"/>
      <c r="UUO65" s="340"/>
      <c r="UUP65" s="340"/>
      <c r="UUQ65" s="340"/>
      <c r="UUR65" s="340"/>
      <c r="UUS65" s="340">
        <f>[8]Orçamento!UUS57</f>
        <v>0</v>
      </c>
      <c r="UUT65" s="340"/>
      <c r="UUU65" s="340"/>
      <c r="UUV65" s="340"/>
      <c r="UUW65" s="340"/>
      <c r="UUX65" s="340"/>
      <c r="UUY65" s="340"/>
      <c r="UUZ65" s="340"/>
      <c r="UVA65" s="340">
        <f>[8]Orçamento!UVA57</f>
        <v>0</v>
      </c>
      <c r="UVB65" s="340"/>
      <c r="UVC65" s="340"/>
      <c r="UVD65" s="340"/>
      <c r="UVE65" s="340"/>
      <c r="UVF65" s="340"/>
      <c r="UVG65" s="340"/>
      <c r="UVH65" s="340"/>
      <c r="UVI65" s="340">
        <f>[8]Orçamento!UVI57</f>
        <v>0</v>
      </c>
      <c r="UVJ65" s="340"/>
      <c r="UVK65" s="340"/>
      <c r="UVL65" s="340"/>
      <c r="UVM65" s="340"/>
      <c r="UVN65" s="340"/>
      <c r="UVO65" s="340"/>
      <c r="UVP65" s="340"/>
      <c r="UVQ65" s="340">
        <f>[8]Orçamento!UVQ57</f>
        <v>0</v>
      </c>
      <c r="UVR65" s="340"/>
      <c r="UVS65" s="340"/>
      <c r="UVT65" s="340"/>
      <c r="UVU65" s="340"/>
      <c r="UVV65" s="340"/>
      <c r="UVW65" s="340"/>
      <c r="UVX65" s="340"/>
      <c r="UVY65" s="340">
        <f>[8]Orçamento!UVY57</f>
        <v>0</v>
      </c>
      <c r="UVZ65" s="340"/>
      <c r="UWA65" s="340"/>
      <c r="UWB65" s="340"/>
      <c r="UWC65" s="340"/>
      <c r="UWD65" s="340"/>
      <c r="UWE65" s="340"/>
      <c r="UWF65" s="340"/>
      <c r="UWG65" s="340">
        <f>[8]Orçamento!UWG57</f>
        <v>0</v>
      </c>
      <c r="UWH65" s="340"/>
      <c r="UWI65" s="340"/>
      <c r="UWJ65" s="340"/>
      <c r="UWK65" s="340"/>
      <c r="UWL65" s="340"/>
      <c r="UWM65" s="340"/>
      <c r="UWN65" s="340"/>
      <c r="UWO65" s="340">
        <f>[8]Orçamento!UWO57</f>
        <v>0</v>
      </c>
      <c r="UWP65" s="340"/>
      <c r="UWQ65" s="340"/>
      <c r="UWR65" s="340"/>
      <c r="UWS65" s="340"/>
      <c r="UWT65" s="340"/>
      <c r="UWU65" s="340"/>
      <c r="UWV65" s="340"/>
      <c r="UWW65" s="340">
        <f>[8]Orçamento!UWW57</f>
        <v>0</v>
      </c>
      <c r="UWX65" s="340"/>
      <c r="UWY65" s="340"/>
      <c r="UWZ65" s="340"/>
      <c r="UXA65" s="340"/>
      <c r="UXB65" s="340"/>
      <c r="UXC65" s="340"/>
      <c r="UXD65" s="340"/>
      <c r="UXE65" s="340">
        <f>[8]Orçamento!UXE57</f>
        <v>0</v>
      </c>
      <c r="UXF65" s="340"/>
      <c r="UXG65" s="340"/>
      <c r="UXH65" s="340"/>
      <c r="UXI65" s="340"/>
      <c r="UXJ65" s="340"/>
      <c r="UXK65" s="340"/>
      <c r="UXL65" s="340"/>
      <c r="UXM65" s="340">
        <f>[8]Orçamento!UXM57</f>
        <v>0</v>
      </c>
      <c r="UXN65" s="340"/>
      <c r="UXO65" s="340"/>
      <c r="UXP65" s="340"/>
      <c r="UXQ65" s="340"/>
      <c r="UXR65" s="340"/>
      <c r="UXS65" s="340"/>
      <c r="UXT65" s="340"/>
      <c r="UXU65" s="340">
        <f>[8]Orçamento!UXU57</f>
        <v>0</v>
      </c>
      <c r="UXV65" s="340"/>
      <c r="UXW65" s="340"/>
      <c r="UXX65" s="340"/>
      <c r="UXY65" s="340"/>
      <c r="UXZ65" s="340"/>
      <c r="UYA65" s="340"/>
      <c r="UYB65" s="340"/>
      <c r="UYC65" s="340">
        <f>[8]Orçamento!UYC57</f>
        <v>0</v>
      </c>
      <c r="UYD65" s="340"/>
      <c r="UYE65" s="340"/>
      <c r="UYF65" s="340"/>
      <c r="UYG65" s="340"/>
      <c r="UYH65" s="340"/>
      <c r="UYI65" s="340"/>
      <c r="UYJ65" s="340"/>
      <c r="UYK65" s="340">
        <f>[8]Orçamento!UYK57</f>
        <v>0</v>
      </c>
      <c r="UYL65" s="340"/>
      <c r="UYM65" s="340"/>
      <c r="UYN65" s="340"/>
      <c r="UYO65" s="340"/>
      <c r="UYP65" s="340"/>
      <c r="UYQ65" s="340"/>
      <c r="UYR65" s="340"/>
      <c r="UYS65" s="340">
        <f>[8]Orçamento!UYS57</f>
        <v>0</v>
      </c>
      <c r="UYT65" s="340"/>
      <c r="UYU65" s="340"/>
      <c r="UYV65" s="340"/>
      <c r="UYW65" s="340"/>
      <c r="UYX65" s="340"/>
      <c r="UYY65" s="340"/>
      <c r="UYZ65" s="340"/>
      <c r="UZA65" s="340">
        <f>[8]Orçamento!UZA57</f>
        <v>0</v>
      </c>
      <c r="UZB65" s="340"/>
      <c r="UZC65" s="340"/>
      <c r="UZD65" s="340"/>
      <c r="UZE65" s="340"/>
      <c r="UZF65" s="340"/>
      <c r="UZG65" s="340"/>
      <c r="UZH65" s="340"/>
      <c r="UZI65" s="340">
        <f>[8]Orçamento!UZI57</f>
        <v>0</v>
      </c>
      <c r="UZJ65" s="340"/>
      <c r="UZK65" s="340"/>
      <c r="UZL65" s="340"/>
      <c r="UZM65" s="340"/>
      <c r="UZN65" s="340"/>
      <c r="UZO65" s="340"/>
      <c r="UZP65" s="340"/>
      <c r="UZQ65" s="340">
        <f>[8]Orçamento!UZQ57</f>
        <v>0</v>
      </c>
      <c r="UZR65" s="340"/>
      <c r="UZS65" s="340"/>
      <c r="UZT65" s="340"/>
      <c r="UZU65" s="340"/>
      <c r="UZV65" s="340"/>
      <c r="UZW65" s="340"/>
      <c r="UZX65" s="340"/>
      <c r="UZY65" s="340">
        <f>[8]Orçamento!UZY57</f>
        <v>0</v>
      </c>
      <c r="UZZ65" s="340"/>
      <c r="VAA65" s="340"/>
      <c r="VAB65" s="340"/>
      <c r="VAC65" s="340"/>
      <c r="VAD65" s="340"/>
      <c r="VAE65" s="340"/>
      <c r="VAF65" s="340"/>
      <c r="VAG65" s="340">
        <f>[8]Orçamento!VAG57</f>
        <v>0</v>
      </c>
      <c r="VAH65" s="340"/>
      <c r="VAI65" s="340"/>
      <c r="VAJ65" s="340"/>
      <c r="VAK65" s="340"/>
      <c r="VAL65" s="340"/>
      <c r="VAM65" s="340"/>
      <c r="VAN65" s="340"/>
      <c r="VAO65" s="340">
        <f>[8]Orçamento!VAO57</f>
        <v>0</v>
      </c>
      <c r="VAP65" s="340"/>
      <c r="VAQ65" s="340"/>
      <c r="VAR65" s="340"/>
      <c r="VAS65" s="340"/>
      <c r="VAT65" s="340"/>
      <c r="VAU65" s="340"/>
      <c r="VAV65" s="340"/>
      <c r="VAW65" s="340">
        <f>[8]Orçamento!VAW57</f>
        <v>0</v>
      </c>
      <c r="VAX65" s="340"/>
      <c r="VAY65" s="340"/>
      <c r="VAZ65" s="340"/>
      <c r="VBA65" s="340"/>
      <c r="VBB65" s="340"/>
      <c r="VBC65" s="340"/>
      <c r="VBD65" s="340"/>
      <c r="VBE65" s="340">
        <f>[8]Orçamento!VBE57</f>
        <v>0</v>
      </c>
      <c r="VBF65" s="340"/>
      <c r="VBG65" s="340"/>
      <c r="VBH65" s="340"/>
      <c r="VBI65" s="340"/>
      <c r="VBJ65" s="340"/>
      <c r="VBK65" s="340"/>
      <c r="VBL65" s="340"/>
      <c r="VBM65" s="340">
        <f>[8]Orçamento!VBM57</f>
        <v>0</v>
      </c>
      <c r="VBN65" s="340"/>
      <c r="VBO65" s="340"/>
      <c r="VBP65" s="340"/>
      <c r="VBQ65" s="340"/>
      <c r="VBR65" s="340"/>
      <c r="VBS65" s="340"/>
      <c r="VBT65" s="340"/>
      <c r="VBU65" s="340">
        <f>[8]Orçamento!VBU57</f>
        <v>0</v>
      </c>
      <c r="VBV65" s="340"/>
      <c r="VBW65" s="340"/>
      <c r="VBX65" s="340"/>
      <c r="VBY65" s="340"/>
      <c r="VBZ65" s="340"/>
      <c r="VCA65" s="340"/>
      <c r="VCB65" s="340"/>
      <c r="VCC65" s="340">
        <f>[8]Orçamento!VCC57</f>
        <v>0</v>
      </c>
      <c r="VCD65" s="340"/>
      <c r="VCE65" s="340"/>
      <c r="VCF65" s="340"/>
      <c r="VCG65" s="340"/>
      <c r="VCH65" s="340"/>
      <c r="VCI65" s="340"/>
      <c r="VCJ65" s="340"/>
      <c r="VCK65" s="340">
        <f>[8]Orçamento!VCK57</f>
        <v>0</v>
      </c>
      <c r="VCL65" s="340"/>
      <c r="VCM65" s="340"/>
      <c r="VCN65" s="340"/>
      <c r="VCO65" s="340"/>
      <c r="VCP65" s="340"/>
      <c r="VCQ65" s="340"/>
      <c r="VCR65" s="340"/>
      <c r="VCS65" s="340">
        <f>[8]Orçamento!VCS57</f>
        <v>0</v>
      </c>
      <c r="VCT65" s="340"/>
      <c r="VCU65" s="340"/>
      <c r="VCV65" s="340"/>
      <c r="VCW65" s="340"/>
      <c r="VCX65" s="340"/>
      <c r="VCY65" s="340"/>
      <c r="VCZ65" s="340"/>
      <c r="VDA65" s="340">
        <f>[8]Orçamento!VDA57</f>
        <v>0</v>
      </c>
      <c r="VDB65" s="340"/>
      <c r="VDC65" s="340"/>
      <c r="VDD65" s="340"/>
      <c r="VDE65" s="340"/>
      <c r="VDF65" s="340"/>
      <c r="VDG65" s="340"/>
      <c r="VDH65" s="340"/>
      <c r="VDI65" s="340">
        <f>[8]Orçamento!VDI57</f>
        <v>0</v>
      </c>
      <c r="VDJ65" s="340"/>
      <c r="VDK65" s="340"/>
      <c r="VDL65" s="340"/>
      <c r="VDM65" s="340"/>
      <c r="VDN65" s="340"/>
      <c r="VDO65" s="340"/>
      <c r="VDP65" s="340"/>
      <c r="VDQ65" s="340">
        <f>[8]Orçamento!VDQ57</f>
        <v>0</v>
      </c>
      <c r="VDR65" s="340"/>
      <c r="VDS65" s="340"/>
      <c r="VDT65" s="340"/>
      <c r="VDU65" s="340"/>
      <c r="VDV65" s="340"/>
      <c r="VDW65" s="340"/>
      <c r="VDX65" s="340"/>
      <c r="VDY65" s="340">
        <f>[8]Orçamento!VDY57</f>
        <v>0</v>
      </c>
      <c r="VDZ65" s="340"/>
      <c r="VEA65" s="340"/>
      <c r="VEB65" s="340"/>
      <c r="VEC65" s="340"/>
      <c r="VED65" s="340"/>
      <c r="VEE65" s="340"/>
      <c r="VEF65" s="340"/>
      <c r="VEG65" s="340">
        <f>[8]Orçamento!VEG57</f>
        <v>0</v>
      </c>
      <c r="VEH65" s="340"/>
      <c r="VEI65" s="340"/>
      <c r="VEJ65" s="340"/>
      <c r="VEK65" s="340"/>
      <c r="VEL65" s="340"/>
      <c r="VEM65" s="340"/>
      <c r="VEN65" s="340"/>
      <c r="VEO65" s="340">
        <f>[8]Orçamento!VEO57</f>
        <v>0</v>
      </c>
      <c r="VEP65" s="340"/>
      <c r="VEQ65" s="340"/>
      <c r="VER65" s="340"/>
      <c r="VES65" s="340"/>
      <c r="VET65" s="340"/>
      <c r="VEU65" s="340"/>
      <c r="VEV65" s="340"/>
      <c r="VEW65" s="340">
        <f>[8]Orçamento!VEW57</f>
        <v>0</v>
      </c>
      <c r="VEX65" s="340"/>
      <c r="VEY65" s="340"/>
      <c r="VEZ65" s="340"/>
      <c r="VFA65" s="340"/>
      <c r="VFB65" s="340"/>
      <c r="VFC65" s="340"/>
      <c r="VFD65" s="340"/>
      <c r="VFE65" s="340">
        <f>[8]Orçamento!VFE57</f>
        <v>0</v>
      </c>
      <c r="VFF65" s="340"/>
      <c r="VFG65" s="340"/>
      <c r="VFH65" s="340"/>
      <c r="VFI65" s="340"/>
      <c r="VFJ65" s="340"/>
      <c r="VFK65" s="340"/>
      <c r="VFL65" s="340"/>
      <c r="VFM65" s="340">
        <f>[8]Orçamento!VFM57</f>
        <v>0</v>
      </c>
      <c r="VFN65" s="340"/>
      <c r="VFO65" s="340"/>
      <c r="VFP65" s="340"/>
      <c r="VFQ65" s="340"/>
      <c r="VFR65" s="340"/>
      <c r="VFS65" s="340"/>
      <c r="VFT65" s="340"/>
      <c r="VFU65" s="340">
        <f>[8]Orçamento!VFU57</f>
        <v>0</v>
      </c>
      <c r="VFV65" s="340"/>
      <c r="VFW65" s="340"/>
      <c r="VFX65" s="340"/>
      <c r="VFY65" s="340"/>
      <c r="VFZ65" s="340"/>
      <c r="VGA65" s="340"/>
      <c r="VGB65" s="340"/>
      <c r="VGC65" s="340">
        <f>[8]Orçamento!VGC57</f>
        <v>0</v>
      </c>
      <c r="VGD65" s="340"/>
      <c r="VGE65" s="340"/>
      <c r="VGF65" s="340"/>
      <c r="VGG65" s="340"/>
      <c r="VGH65" s="340"/>
      <c r="VGI65" s="340"/>
      <c r="VGJ65" s="340"/>
      <c r="VGK65" s="340">
        <f>[8]Orçamento!VGK57</f>
        <v>0</v>
      </c>
      <c r="VGL65" s="340"/>
      <c r="VGM65" s="340"/>
      <c r="VGN65" s="340"/>
      <c r="VGO65" s="340"/>
      <c r="VGP65" s="340"/>
      <c r="VGQ65" s="340"/>
      <c r="VGR65" s="340"/>
      <c r="VGS65" s="340">
        <f>[8]Orçamento!VGS57</f>
        <v>0</v>
      </c>
      <c r="VGT65" s="340"/>
      <c r="VGU65" s="340"/>
      <c r="VGV65" s="340"/>
      <c r="VGW65" s="340"/>
      <c r="VGX65" s="340"/>
      <c r="VGY65" s="340"/>
      <c r="VGZ65" s="340"/>
      <c r="VHA65" s="340">
        <f>[8]Orçamento!VHA57</f>
        <v>0</v>
      </c>
      <c r="VHB65" s="340"/>
      <c r="VHC65" s="340"/>
      <c r="VHD65" s="340"/>
      <c r="VHE65" s="340"/>
      <c r="VHF65" s="340"/>
      <c r="VHG65" s="340"/>
      <c r="VHH65" s="340"/>
      <c r="VHI65" s="340">
        <f>[8]Orçamento!VHI57</f>
        <v>0</v>
      </c>
      <c r="VHJ65" s="340"/>
      <c r="VHK65" s="340"/>
      <c r="VHL65" s="340"/>
      <c r="VHM65" s="340"/>
      <c r="VHN65" s="340"/>
      <c r="VHO65" s="340"/>
      <c r="VHP65" s="340"/>
      <c r="VHQ65" s="340">
        <f>[8]Orçamento!VHQ57</f>
        <v>0</v>
      </c>
      <c r="VHR65" s="340"/>
      <c r="VHS65" s="340"/>
      <c r="VHT65" s="340"/>
      <c r="VHU65" s="340"/>
      <c r="VHV65" s="340"/>
      <c r="VHW65" s="340"/>
      <c r="VHX65" s="340"/>
      <c r="VHY65" s="340">
        <f>[8]Orçamento!VHY57</f>
        <v>0</v>
      </c>
      <c r="VHZ65" s="340"/>
      <c r="VIA65" s="340"/>
      <c r="VIB65" s="340"/>
      <c r="VIC65" s="340"/>
      <c r="VID65" s="340"/>
      <c r="VIE65" s="340"/>
      <c r="VIF65" s="340"/>
      <c r="VIG65" s="340">
        <f>[8]Orçamento!VIG57</f>
        <v>0</v>
      </c>
      <c r="VIH65" s="340"/>
      <c r="VII65" s="340"/>
      <c r="VIJ65" s="340"/>
      <c r="VIK65" s="340"/>
      <c r="VIL65" s="340"/>
      <c r="VIM65" s="340"/>
      <c r="VIN65" s="340"/>
      <c r="VIO65" s="340">
        <f>[8]Orçamento!VIO57</f>
        <v>0</v>
      </c>
      <c r="VIP65" s="340"/>
      <c r="VIQ65" s="340"/>
      <c r="VIR65" s="340"/>
      <c r="VIS65" s="340"/>
      <c r="VIT65" s="340"/>
      <c r="VIU65" s="340"/>
      <c r="VIV65" s="340"/>
      <c r="VIW65" s="340">
        <f>[8]Orçamento!VIW57</f>
        <v>0</v>
      </c>
      <c r="VIX65" s="340"/>
      <c r="VIY65" s="340"/>
      <c r="VIZ65" s="340"/>
      <c r="VJA65" s="340"/>
      <c r="VJB65" s="340"/>
      <c r="VJC65" s="340"/>
      <c r="VJD65" s="340"/>
      <c r="VJE65" s="340">
        <f>[8]Orçamento!VJE57</f>
        <v>0</v>
      </c>
      <c r="VJF65" s="340"/>
      <c r="VJG65" s="340"/>
      <c r="VJH65" s="340"/>
      <c r="VJI65" s="340"/>
      <c r="VJJ65" s="340"/>
      <c r="VJK65" s="340"/>
      <c r="VJL65" s="340"/>
      <c r="VJM65" s="340">
        <f>[8]Orçamento!VJM57</f>
        <v>0</v>
      </c>
      <c r="VJN65" s="340"/>
      <c r="VJO65" s="340"/>
      <c r="VJP65" s="340"/>
      <c r="VJQ65" s="340"/>
      <c r="VJR65" s="340"/>
      <c r="VJS65" s="340"/>
      <c r="VJT65" s="340"/>
      <c r="VJU65" s="340">
        <f>[8]Orçamento!VJU57</f>
        <v>0</v>
      </c>
      <c r="VJV65" s="340"/>
      <c r="VJW65" s="340"/>
      <c r="VJX65" s="340"/>
      <c r="VJY65" s="340"/>
      <c r="VJZ65" s="340"/>
      <c r="VKA65" s="340"/>
      <c r="VKB65" s="340"/>
      <c r="VKC65" s="340">
        <f>[8]Orçamento!VKC57</f>
        <v>0</v>
      </c>
      <c r="VKD65" s="340"/>
      <c r="VKE65" s="340"/>
      <c r="VKF65" s="340"/>
      <c r="VKG65" s="340"/>
      <c r="VKH65" s="340"/>
      <c r="VKI65" s="340"/>
      <c r="VKJ65" s="340"/>
      <c r="VKK65" s="340">
        <f>[8]Orçamento!VKK57</f>
        <v>0</v>
      </c>
      <c r="VKL65" s="340"/>
      <c r="VKM65" s="340"/>
      <c r="VKN65" s="340"/>
      <c r="VKO65" s="340"/>
      <c r="VKP65" s="340"/>
      <c r="VKQ65" s="340"/>
      <c r="VKR65" s="340"/>
      <c r="VKS65" s="340">
        <f>[8]Orçamento!VKS57</f>
        <v>0</v>
      </c>
      <c r="VKT65" s="340"/>
      <c r="VKU65" s="340"/>
      <c r="VKV65" s="340"/>
      <c r="VKW65" s="340"/>
      <c r="VKX65" s="340"/>
      <c r="VKY65" s="340"/>
      <c r="VKZ65" s="340"/>
      <c r="VLA65" s="340">
        <f>[8]Orçamento!VLA57</f>
        <v>0</v>
      </c>
      <c r="VLB65" s="340"/>
      <c r="VLC65" s="340"/>
      <c r="VLD65" s="340"/>
      <c r="VLE65" s="340"/>
      <c r="VLF65" s="340"/>
      <c r="VLG65" s="340"/>
      <c r="VLH65" s="340"/>
      <c r="VLI65" s="340">
        <f>[8]Orçamento!VLI57</f>
        <v>0</v>
      </c>
      <c r="VLJ65" s="340"/>
      <c r="VLK65" s="340"/>
      <c r="VLL65" s="340"/>
      <c r="VLM65" s="340"/>
      <c r="VLN65" s="340"/>
      <c r="VLO65" s="340"/>
      <c r="VLP65" s="340"/>
      <c r="VLQ65" s="340">
        <f>[8]Orçamento!VLQ57</f>
        <v>0</v>
      </c>
      <c r="VLR65" s="340"/>
      <c r="VLS65" s="340"/>
      <c r="VLT65" s="340"/>
      <c r="VLU65" s="340"/>
      <c r="VLV65" s="340"/>
      <c r="VLW65" s="340"/>
      <c r="VLX65" s="340"/>
      <c r="VLY65" s="340">
        <f>[8]Orçamento!VLY57</f>
        <v>0</v>
      </c>
      <c r="VLZ65" s="340"/>
      <c r="VMA65" s="340"/>
      <c r="VMB65" s="340"/>
      <c r="VMC65" s="340"/>
      <c r="VMD65" s="340"/>
      <c r="VME65" s="340"/>
      <c r="VMF65" s="340"/>
      <c r="VMG65" s="340">
        <f>[8]Orçamento!VMG57</f>
        <v>0</v>
      </c>
      <c r="VMH65" s="340"/>
      <c r="VMI65" s="340"/>
      <c r="VMJ65" s="340"/>
      <c r="VMK65" s="340"/>
      <c r="VML65" s="340"/>
      <c r="VMM65" s="340"/>
      <c r="VMN65" s="340"/>
      <c r="VMO65" s="340">
        <f>[8]Orçamento!VMO57</f>
        <v>0</v>
      </c>
      <c r="VMP65" s="340"/>
      <c r="VMQ65" s="340"/>
      <c r="VMR65" s="340"/>
      <c r="VMS65" s="340"/>
      <c r="VMT65" s="340"/>
      <c r="VMU65" s="340"/>
      <c r="VMV65" s="340"/>
      <c r="VMW65" s="340">
        <f>[8]Orçamento!VMW57</f>
        <v>0</v>
      </c>
      <c r="VMX65" s="340"/>
      <c r="VMY65" s="340"/>
      <c r="VMZ65" s="340"/>
      <c r="VNA65" s="340"/>
      <c r="VNB65" s="340"/>
      <c r="VNC65" s="340"/>
      <c r="VND65" s="340"/>
      <c r="VNE65" s="340">
        <f>[8]Orçamento!VNE57</f>
        <v>0</v>
      </c>
      <c r="VNF65" s="340"/>
      <c r="VNG65" s="340"/>
      <c r="VNH65" s="340"/>
      <c r="VNI65" s="340"/>
      <c r="VNJ65" s="340"/>
      <c r="VNK65" s="340"/>
      <c r="VNL65" s="340"/>
      <c r="VNM65" s="340">
        <f>[8]Orçamento!VNM57</f>
        <v>0</v>
      </c>
      <c r="VNN65" s="340"/>
      <c r="VNO65" s="340"/>
      <c r="VNP65" s="340"/>
      <c r="VNQ65" s="340"/>
      <c r="VNR65" s="340"/>
      <c r="VNS65" s="340"/>
      <c r="VNT65" s="340"/>
      <c r="VNU65" s="340">
        <f>[8]Orçamento!VNU57</f>
        <v>0</v>
      </c>
      <c r="VNV65" s="340"/>
      <c r="VNW65" s="340"/>
      <c r="VNX65" s="340"/>
      <c r="VNY65" s="340"/>
      <c r="VNZ65" s="340"/>
      <c r="VOA65" s="340"/>
      <c r="VOB65" s="340"/>
      <c r="VOC65" s="340">
        <f>[8]Orçamento!VOC57</f>
        <v>0</v>
      </c>
      <c r="VOD65" s="340"/>
      <c r="VOE65" s="340"/>
      <c r="VOF65" s="340"/>
      <c r="VOG65" s="340"/>
      <c r="VOH65" s="340"/>
      <c r="VOI65" s="340"/>
      <c r="VOJ65" s="340"/>
      <c r="VOK65" s="340">
        <f>[8]Orçamento!VOK57</f>
        <v>0</v>
      </c>
      <c r="VOL65" s="340"/>
      <c r="VOM65" s="340"/>
      <c r="VON65" s="340"/>
      <c r="VOO65" s="340"/>
      <c r="VOP65" s="340"/>
      <c r="VOQ65" s="340"/>
      <c r="VOR65" s="340"/>
      <c r="VOS65" s="340">
        <f>[8]Orçamento!VOS57</f>
        <v>0</v>
      </c>
      <c r="VOT65" s="340"/>
      <c r="VOU65" s="340"/>
      <c r="VOV65" s="340"/>
      <c r="VOW65" s="340"/>
      <c r="VOX65" s="340"/>
      <c r="VOY65" s="340"/>
      <c r="VOZ65" s="340"/>
      <c r="VPA65" s="340">
        <f>[8]Orçamento!VPA57</f>
        <v>0</v>
      </c>
      <c r="VPB65" s="340"/>
      <c r="VPC65" s="340"/>
      <c r="VPD65" s="340"/>
      <c r="VPE65" s="340"/>
      <c r="VPF65" s="340"/>
      <c r="VPG65" s="340"/>
      <c r="VPH65" s="340"/>
      <c r="VPI65" s="340">
        <f>[8]Orçamento!VPI57</f>
        <v>0</v>
      </c>
      <c r="VPJ65" s="340"/>
      <c r="VPK65" s="340"/>
      <c r="VPL65" s="340"/>
      <c r="VPM65" s="340"/>
      <c r="VPN65" s="340"/>
      <c r="VPO65" s="340"/>
      <c r="VPP65" s="340"/>
      <c r="VPQ65" s="340">
        <f>[8]Orçamento!VPQ57</f>
        <v>0</v>
      </c>
      <c r="VPR65" s="340"/>
      <c r="VPS65" s="340"/>
      <c r="VPT65" s="340"/>
      <c r="VPU65" s="340"/>
      <c r="VPV65" s="340"/>
      <c r="VPW65" s="340"/>
      <c r="VPX65" s="340"/>
      <c r="VPY65" s="340">
        <f>[8]Orçamento!VPY57</f>
        <v>0</v>
      </c>
      <c r="VPZ65" s="340"/>
      <c r="VQA65" s="340"/>
      <c r="VQB65" s="340"/>
      <c r="VQC65" s="340"/>
      <c r="VQD65" s="340"/>
      <c r="VQE65" s="340"/>
      <c r="VQF65" s="340"/>
      <c r="VQG65" s="340">
        <f>[8]Orçamento!VQG57</f>
        <v>0</v>
      </c>
      <c r="VQH65" s="340"/>
      <c r="VQI65" s="340"/>
      <c r="VQJ65" s="340"/>
      <c r="VQK65" s="340"/>
      <c r="VQL65" s="340"/>
      <c r="VQM65" s="340"/>
      <c r="VQN65" s="340"/>
      <c r="VQO65" s="340">
        <f>[8]Orçamento!VQO57</f>
        <v>0</v>
      </c>
      <c r="VQP65" s="340"/>
      <c r="VQQ65" s="340"/>
      <c r="VQR65" s="340"/>
      <c r="VQS65" s="340"/>
      <c r="VQT65" s="340"/>
      <c r="VQU65" s="340"/>
      <c r="VQV65" s="340"/>
      <c r="VQW65" s="340">
        <f>[8]Orçamento!VQW57</f>
        <v>0</v>
      </c>
      <c r="VQX65" s="340"/>
      <c r="VQY65" s="340"/>
      <c r="VQZ65" s="340"/>
      <c r="VRA65" s="340"/>
      <c r="VRB65" s="340"/>
      <c r="VRC65" s="340"/>
      <c r="VRD65" s="340"/>
      <c r="VRE65" s="340">
        <f>[8]Orçamento!VRE57</f>
        <v>0</v>
      </c>
      <c r="VRF65" s="340"/>
      <c r="VRG65" s="340"/>
      <c r="VRH65" s="340"/>
      <c r="VRI65" s="340"/>
      <c r="VRJ65" s="340"/>
      <c r="VRK65" s="340"/>
      <c r="VRL65" s="340"/>
      <c r="VRM65" s="340">
        <f>[8]Orçamento!VRM57</f>
        <v>0</v>
      </c>
      <c r="VRN65" s="340"/>
      <c r="VRO65" s="340"/>
      <c r="VRP65" s="340"/>
      <c r="VRQ65" s="340"/>
      <c r="VRR65" s="340"/>
      <c r="VRS65" s="340"/>
      <c r="VRT65" s="340"/>
      <c r="VRU65" s="340">
        <f>[8]Orçamento!VRU57</f>
        <v>0</v>
      </c>
      <c r="VRV65" s="340"/>
      <c r="VRW65" s="340"/>
      <c r="VRX65" s="340"/>
      <c r="VRY65" s="340"/>
      <c r="VRZ65" s="340"/>
      <c r="VSA65" s="340"/>
      <c r="VSB65" s="340"/>
      <c r="VSC65" s="340">
        <f>[8]Orçamento!VSC57</f>
        <v>0</v>
      </c>
      <c r="VSD65" s="340"/>
      <c r="VSE65" s="340"/>
      <c r="VSF65" s="340"/>
      <c r="VSG65" s="340"/>
      <c r="VSH65" s="340"/>
      <c r="VSI65" s="340"/>
      <c r="VSJ65" s="340"/>
      <c r="VSK65" s="340">
        <f>[8]Orçamento!VSK57</f>
        <v>0</v>
      </c>
      <c r="VSL65" s="340"/>
      <c r="VSM65" s="340"/>
      <c r="VSN65" s="340"/>
      <c r="VSO65" s="340"/>
      <c r="VSP65" s="340"/>
      <c r="VSQ65" s="340"/>
      <c r="VSR65" s="340"/>
      <c r="VSS65" s="340">
        <f>[8]Orçamento!VSS57</f>
        <v>0</v>
      </c>
      <c r="VST65" s="340"/>
      <c r="VSU65" s="340"/>
      <c r="VSV65" s="340"/>
      <c r="VSW65" s="340"/>
      <c r="VSX65" s="340"/>
      <c r="VSY65" s="340"/>
      <c r="VSZ65" s="340"/>
      <c r="VTA65" s="340">
        <f>[8]Orçamento!VTA57</f>
        <v>0</v>
      </c>
      <c r="VTB65" s="340"/>
      <c r="VTC65" s="340"/>
      <c r="VTD65" s="340"/>
      <c r="VTE65" s="340"/>
      <c r="VTF65" s="340"/>
      <c r="VTG65" s="340"/>
      <c r="VTH65" s="340"/>
      <c r="VTI65" s="340">
        <f>[8]Orçamento!VTI57</f>
        <v>0</v>
      </c>
      <c r="VTJ65" s="340"/>
      <c r="VTK65" s="340"/>
      <c r="VTL65" s="340"/>
      <c r="VTM65" s="340"/>
      <c r="VTN65" s="340"/>
      <c r="VTO65" s="340"/>
      <c r="VTP65" s="340"/>
      <c r="VTQ65" s="340">
        <f>[8]Orçamento!VTQ57</f>
        <v>0</v>
      </c>
      <c r="VTR65" s="340"/>
      <c r="VTS65" s="340"/>
      <c r="VTT65" s="340"/>
      <c r="VTU65" s="340"/>
      <c r="VTV65" s="340"/>
      <c r="VTW65" s="340"/>
      <c r="VTX65" s="340"/>
      <c r="VTY65" s="340">
        <f>[8]Orçamento!VTY57</f>
        <v>0</v>
      </c>
      <c r="VTZ65" s="340"/>
      <c r="VUA65" s="340"/>
      <c r="VUB65" s="340"/>
      <c r="VUC65" s="340"/>
      <c r="VUD65" s="340"/>
      <c r="VUE65" s="340"/>
      <c r="VUF65" s="340"/>
      <c r="VUG65" s="340">
        <f>[8]Orçamento!VUG57</f>
        <v>0</v>
      </c>
      <c r="VUH65" s="340"/>
      <c r="VUI65" s="340"/>
      <c r="VUJ65" s="340"/>
      <c r="VUK65" s="340"/>
      <c r="VUL65" s="340"/>
      <c r="VUM65" s="340"/>
      <c r="VUN65" s="340"/>
      <c r="VUO65" s="340">
        <f>[8]Orçamento!VUO57</f>
        <v>0</v>
      </c>
      <c r="VUP65" s="340"/>
      <c r="VUQ65" s="340"/>
      <c r="VUR65" s="340"/>
      <c r="VUS65" s="340"/>
      <c r="VUT65" s="340"/>
      <c r="VUU65" s="340"/>
      <c r="VUV65" s="340"/>
      <c r="VUW65" s="340">
        <f>[8]Orçamento!VUW57</f>
        <v>0</v>
      </c>
      <c r="VUX65" s="340"/>
      <c r="VUY65" s="340"/>
      <c r="VUZ65" s="340"/>
      <c r="VVA65" s="340"/>
      <c r="VVB65" s="340"/>
      <c r="VVC65" s="340"/>
      <c r="VVD65" s="340"/>
      <c r="VVE65" s="340">
        <f>[8]Orçamento!VVE57</f>
        <v>0</v>
      </c>
      <c r="VVF65" s="340"/>
      <c r="VVG65" s="340"/>
      <c r="VVH65" s="340"/>
      <c r="VVI65" s="340"/>
      <c r="VVJ65" s="340"/>
      <c r="VVK65" s="340"/>
      <c r="VVL65" s="340"/>
      <c r="VVM65" s="340">
        <f>[8]Orçamento!VVM57</f>
        <v>0</v>
      </c>
      <c r="VVN65" s="340"/>
      <c r="VVO65" s="340"/>
      <c r="VVP65" s="340"/>
      <c r="VVQ65" s="340"/>
      <c r="VVR65" s="340"/>
      <c r="VVS65" s="340"/>
      <c r="VVT65" s="340"/>
      <c r="VVU65" s="340">
        <f>[8]Orçamento!VVU57</f>
        <v>0</v>
      </c>
      <c r="VVV65" s="340"/>
      <c r="VVW65" s="340"/>
      <c r="VVX65" s="340"/>
      <c r="VVY65" s="340"/>
      <c r="VVZ65" s="340"/>
      <c r="VWA65" s="340"/>
      <c r="VWB65" s="340"/>
      <c r="VWC65" s="340">
        <f>[8]Orçamento!VWC57</f>
        <v>0</v>
      </c>
      <c r="VWD65" s="340"/>
      <c r="VWE65" s="340"/>
      <c r="VWF65" s="340"/>
      <c r="VWG65" s="340"/>
      <c r="VWH65" s="340"/>
      <c r="VWI65" s="340"/>
      <c r="VWJ65" s="340"/>
      <c r="VWK65" s="340">
        <f>[8]Orçamento!VWK57</f>
        <v>0</v>
      </c>
      <c r="VWL65" s="340"/>
      <c r="VWM65" s="340"/>
      <c r="VWN65" s="340"/>
      <c r="VWO65" s="340"/>
      <c r="VWP65" s="340"/>
      <c r="VWQ65" s="340"/>
      <c r="VWR65" s="340"/>
      <c r="VWS65" s="340">
        <f>[8]Orçamento!VWS57</f>
        <v>0</v>
      </c>
      <c r="VWT65" s="340"/>
      <c r="VWU65" s="340"/>
      <c r="VWV65" s="340"/>
      <c r="VWW65" s="340"/>
      <c r="VWX65" s="340"/>
      <c r="VWY65" s="340"/>
      <c r="VWZ65" s="340"/>
      <c r="VXA65" s="340">
        <f>[8]Orçamento!VXA57</f>
        <v>0</v>
      </c>
      <c r="VXB65" s="340"/>
      <c r="VXC65" s="340"/>
      <c r="VXD65" s="340"/>
      <c r="VXE65" s="340"/>
      <c r="VXF65" s="340"/>
      <c r="VXG65" s="340"/>
      <c r="VXH65" s="340"/>
      <c r="VXI65" s="340">
        <f>[8]Orçamento!VXI57</f>
        <v>0</v>
      </c>
      <c r="VXJ65" s="340"/>
      <c r="VXK65" s="340"/>
      <c r="VXL65" s="340"/>
      <c r="VXM65" s="340"/>
      <c r="VXN65" s="340"/>
      <c r="VXO65" s="340"/>
      <c r="VXP65" s="340"/>
      <c r="VXQ65" s="340">
        <f>[8]Orçamento!VXQ57</f>
        <v>0</v>
      </c>
      <c r="VXR65" s="340"/>
      <c r="VXS65" s="340"/>
      <c r="VXT65" s="340"/>
      <c r="VXU65" s="340"/>
      <c r="VXV65" s="340"/>
      <c r="VXW65" s="340"/>
      <c r="VXX65" s="340"/>
      <c r="VXY65" s="340">
        <f>[8]Orçamento!VXY57</f>
        <v>0</v>
      </c>
      <c r="VXZ65" s="340"/>
      <c r="VYA65" s="340"/>
      <c r="VYB65" s="340"/>
      <c r="VYC65" s="340"/>
      <c r="VYD65" s="340"/>
      <c r="VYE65" s="340"/>
      <c r="VYF65" s="340"/>
      <c r="VYG65" s="340">
        <f>[8]Orçamento!VYG57</f>
        <v>0</v>
      </c>
      <c r="VYH65" s="340"/>
      <c r="VYI65" s="340"/>
      <c r="VYJ65" s="340"/>
      <c r="VYK65" s="340"/>
      <c r="VYL65" s="340"/>
      <c r="VYM65" s="340"/>
      <c r="VYN65" s="340"/>
      <c r="VYO65" s="340">
        <f>[8]Orçamento!VYO57</f>
        <v>0</v>
      </c>
      <c r="VYP65" s="340"/>
      <c r="VYQ65" s="340"/>
      <c r="VYR65" s="340"/>
      <c r="VYS65" s="340"/>
      <c r="VYT65" s="340"/>
      <c r="VYU65" s="340"/>
      <c r="VYV65" s="340"/>
      <c r="VYW65" s="340">
        <f>[8]Orçamento!VYW57</f>
        <v>0</v>
      </c>
      <c r="VYX65" s="340"/>
      <c r="VYY65" s="340"/>
      <c r="VYZ65" s="340"/>
      <c r="VZA65" s="340"/>
      <c r="VZB65" s="340"/>
      <c r="VZC65" s="340"/>
      <c r="VZD65" s="340"/>
      <c r="VZE65" s="340">
        <f>[8]Orçamento!VZE57</f>
        <v>0</v>
      </c>
      <c r="VZF65" s="340"/>
      <c r="VZG65" s="340"/>
      <c r="VZH65" s="340"/>
      <c r="VZI65" s="340"/>
      <c r="VZJ65" s="340"/>
      <c r="VZK65" s="340"/>
      <c r="VZL65" s="340"/>
      <c r="VZM65" s="340">
        <f>[8]Orçamento!VZM57</f>
        <v>0</v>
      </c>
      <c r="VZN65" s="340"/>
      <c r="VZO65" s="340"/>
      <c r="VZP65" s="340"/>
      <c r="VZQ65" s="340"/>
      <c r="VZR65" s="340"/>
      <c r="VZS65" s="340"/>
      <c r="VZT65" s="340"/>
      <c r="VZU65" s="340">
        <f>[8]Orçamento!VZU57</f>
        <v>0</v>
      </c>
      <c r="VZV65" s="340"/>
      <c r="VZW65" s="340"/>
      <c r="VZX65" s="340"/>
      <c r="VZY65" s="340"/>
      <c r="VZZ65" s="340"/>
      <c r="WAA65" s="340"/>
      <c r="WAB65" s="340"/>
      <c r="WAC65" s="340">
        <f>[8]Orçamento!WAC57</f>
        <v>0</v>
      </c>
      <c r="WAD65" s="340"/>
      <c r="WAE65" s="340"/>
      <c r="WAF65" s="340"/>
      <c r="WAG65" s="340"/>
      <c r="WAH65" s="340"/>
      <c r="WAI65" s="340"/>
      <c r="WAJ65" s="340"/>
      <c r="WAK65" s="340">
        <f>[8]Orçamento!WAK57</f>
        <v>0</v>
      </c>
      <c r="WAL65" s="340"/>
      <c r="WAM65" s="340"/>
      <c r="WAN65" s="340"/>
      <c r="WAO65" s="340"/>
      <c r="WAP65" s="340"/>
      <c r="WAQ65" s="340"/>
      <c r="WAR65" s="340"/>
      <c r="WAS65" s="340">
        <f>[8]Orçamento!WAS57</f>
        <v>0</v>
      </c>
      <c r="WAT65" s="340"/>
      <c r="WAU65" s="340"/>
      <c r="WAV65" s="340"/>
      <c r="WAW65" s="340"/>
      <c r="WAX65" s="340"/>
      <c r="WAY65" s="340"/>
      <c r="WAZ65" s="340"/>
      <c r="WBA65" s="340">
        <f>[8]Orçamento!WBA57</f>
        <v>0</v>
      </c>
      <c r="WBB65" s="340"/>
      <c r="WBC65" s="340"/>
      <c r="WBD65" s="340"/>
      <c r="WBE65" s="340"/>
      <c r="WBF65" s="340"/>
      <c r="WBG65" s="340"/>
      <c r="WBH65" s="340"/>
      <c r="WBI65" s="340">
        <f>[8]Orçamento!WBI57</f>
        <v>0</v>
      </c>
      <c r="WBJ65" s="340"/>
      <c r="WBK65" s="340"/>
      <c r="WBL65" s="340"/>
      <c r="WBM65" s="340"/>
      <c r="WBN65" s="340"/>
      <c r="WBO65" s="340"/>
      <c r="WBP65" s="340"/>
      <c r="WBQ65" s="340">
        <f>[8]Orçamento!WBQ57</f>
        <v>0</v>
      </c>
      <c r="WBR65" s="340"/>
      <c r="WBS65" s="340"/>
      <c r="WBT65" s="340"/>
      <c r="WBU65" s="340"/>
      <c r="WBV65" s="340"/>
      <c r="WBW65" s="340"/>
      <c r="WBX65" s="340"/>
      <c r="WBY65" s="340">
        <f>[8]Orçamento!WBY57</f>
        <v>0</v>
      </c>
      <c r="WBZ65" s="340"/>
      <c r="WCA65" s="340"/>
      <c r="WCB65" s="340"/>
      <c r="WCC65" s="340"/>
      <c r="WCD65" s="340"/>
      <c r="WCE65" s="340"/>
      <c r="WCF65" s="340"/>
      <c r="WCG65" s="340">
        <f>[8]Orçamento!WCG57</f>
        <v>0</v>
      </c>
      <c r="WCH65" s="340"/>
      <c r="WCI65" s="340"/>
      <c r="WCJ65" s="340"/>
      <c r="WCK65" s="340"/>
      <c r="WCL65" s="340"/>
      <c r="WCM65" s="340"/>
      <c r="WCN65" s="340"/>
      <c r="WCO65" s="340">
        <f>[8]Orçamento!WCO57</f>
        <v>0</v>
      </c>
      <c r="WCP65" s="340"/>
      <c r="WCQ65" s="340"/>
      <c r="WCR65" s="340"/>
      <c r="WCS65" s="340"/>
      <c r="WCT65" s="340"/>
      <c r="WCU65" s="340"/>
      <c r="WCV65" s="340"/>
      <c r="WCW65" s="340">
        <f>[8]Orçamento!WCW57</f>
        <v>0</v>
      </c>
      <c r="WCX65" s="340"/>
      <c r="WCY65" s="340"/>
      <c r="WCZ65" s="340"/>
      <c r="WDA65" s="340"/>
      <c r="WDB65" s="340"/>
      <c r="WDC65" s="340"/>
      <c r="WDD65" s="340"/>
      <c r="WDE65" s="340">
        <f>[8]Orçamento!WDE57</f>
        <v>0</v>
      </c>
      <c r="WDF65" s="340"/>
      <c r="WDG65" s="340"/>
      <c r="WDH65" s="340"/>
      <c r="WDI65" s="340"/>
      <c r="WDJ65" s="340"/>
      <c r="WDK65" s="340"/>
      <c r="WDL65" s="340"/>
      <c r="WDM65" s="340">
        <f>[8]Orçamento!WDM57</f>
        <v>0</v>
      </c>
      <c r="WDN65" s="340"/>
      <c r="WDO65" s="340"/>
      <c r="WDP65" s="340"/>
      <c r="WDQ65" s="340"/>
      <c r="WDR65" s="340"/>
      <c r="WDS65" s="340"/>
      <c r="WDT65" s="340"/>
      <c r="WDU65" s="340">
        <f>[8]Orçamento!WDU57</f>
        <v>0</v>
      </c>
      <c r="WDV65" s="340"/>
      <c r="WDW65" s="340"/>
      <c r="WDX65" s="340"/>
      <c r="WDY65" s="340"/>
      <c r="WDZ65" s="340"/>
      <c r="WEA65" s="340"/>
      <c r="WEB65" s="340"/>
      <c r="WEC65" s="340">
        <f>[8]Orçamento!WEC57</f>
        <v>0</v>
      </c>
      <c r="WED65" s="340"/>
      <c r="WEE65" s="340"/>
      <c r="WEF65" s="340"/>
      <c r="WEG65" s="340"/>
      <c r="WEH65" s="340"/>
      <c r="WEI65" s="340"/>
      <c r="WEJ65" s="340"/>
      <c r="WEK65" s="340">
        <f>[8]Orçamento!WEK57</f>
        <v>0</v>
      </c>
      <c r="WEL65" s="340"/>
      <c r="WEM65" s="340"/>
      <c r="WEN65" s="340"/>
      <c r="WEO65" s="340"/>
      <c r="WEP65" s="340"/>
      <c r="WEQ65" s="340"/>
      <c r="WER65" s="340"/>
      <c r="WES65" s="340">
        <f>[8]Orçamento!WES57</f>
        <v>0</v>
      </c>
      <c r="WET65" s="340"/>
      <c r="WEU65" s="340"/>
      <c r="WEV65" s="340"/>
      <c r="WEW65" s="340"/>
      <c r="WEX65" s="340"/>
      <c r="WEY65" s="340"/>
      <c r="WEZ65" s="340"/>
      <c r="WFA65" s="340">
        <f>[8]Orçamento!WFA57</f>
        <v>0</v>
      </c>
      <c r="WFB65" s="340"/>
      <c r="WFC65" s="340"/>
      <c r="WFD65" s="340"/>
      <c r="WFE65" s="340"/>
      <c r="WFF65" s="340"/>
      <c r="WFG65" s="340"/>
      <c r="WFH65" s="340"/>
      <c r="WFI65" s="340">
        <f>[8]Orçamento!WFI57</f>
        <v>0</v>
      </c>
      <c r="WFJ65" s="340"/>
      <c r="WFK65" s="340"/>
      <c r="WFL65" s="340"/>
      <c r="WFM65" s="340"/>
      <c r="WFN65" s="340"/>
      <c r="WFO65" s="340"/>
      <c r="WFP65" s="340"/>
      <c r="WFQ65" s="340">
        <f>[8]Orçamento!WFQ57</f>
        <v>0</v>
      </c>
      <c r="WFR65" s="340"/>
      <c r="WFS65" s="340"/>
      <c r="WFT65" s="340"/>
      <c r="WFU65" s="340"/>
      <c r="WFV65" s="340"/>
      <c r="WFW65" s="340"/>
      <c r="WFX65" s="340"/>
      <c r="WFY65" s="340">
        <f>[8]Orçamento!WFY57</f>
        <v>0</v>
      </c>
      <c r="WFZ65" s="340"/>
      <c r="WGA65" s="340"/>
      <c r="WGB65" s="340"/>
      <c r="WGC65" s="340"/>
      <c r="WGD65" s="340"/>
      <c r="WGE65" s="340"/>
      <c r="WGF65" s="340"/>
      <c r="WGG65" s="340">
        <f>[8]Orçamento!WGG57</f>
        <v>0</v>
      </c>
      <c r="WGH65" s="340"/>
      <c r="WGI65" s="340"/>
      <c r="WGJ65" s="340"/>
      <c r="WGK65" s="340"/>
      <c r="WGL65" s="340"/>
      <c r="WGM65" s="340"/>
      <c r="WGN65" s="340"/>
      <c r="WGO65" s="340">
        <f>[8]Orçamento!WGO57</f>
        <v>0</v>
      </c>
      <c r="WGP65" s="340"/>
      <c r="WGQ65" s="340"/>
      <c r="WGR65" s="340"/>
      <c r="WGS65" s="340"/>
      <c r="WGT65" s="340"/>
      <c r="WGU65" s="340"/>
      <c r="WGV65" s="340"/>
      <c r="WGW65" s="340">
        <f>[8]Orçamento!WGW57</f>
        <v>0</v>
      </c>
      <c r="WGX65" s="340"/>
      <c r="WGY65" s="340"/>
      <c r="WGZ65" s="340"/>
      <c r="WHA65" s="340"/>
      <c r="WHB65" s="340"/>
      <c r="WHC65" s="340"/>
      <c r="WHD65" s="340"/>
      <c r="WHE65" s="340">
        <f>[8]Orçamento!WHE57</f>
        <v>0</v>
      </c>
      <c r="WHF65" s="340"/>
      <c r="WHG65" s="340"/>
      <c r="WHH65" s="340"/>
      <c r="WHI65" s="340"/>
      <c r="WHJ65" s="340"/>
      <c r="WHK65" s="340"/>
      <c r="WHL65" s="340"/>
      <c r="WHM65" s="340">
        <f>[8]Orçamento!WHM57</f>
        <v>0</v>
      </c>
      <c r="WHN65" s="340"/>
      <c r="WHO65" s="340"/>
      <c r="WHP65" s="340"/>
      <c r="WHQ65" s="340"/>
      <c r="WHR65" s="340"/>
      <c r="WHS65" s="340"/>
      <c r="WHT65" s="340"/>
      <c r="WHU65" s="340">
        <f>[8]Orçamento!WHU57</f>
        <v>0</v>
      </c>
      <c r="WHV65" s="340"/>
      <c r="WHW65" s="340"/>
      <c r="WHX65" s="340"/>
      <c r="WHY65" s="340"/>
      <c r="WHZ65" s="340"/>
      <c r="WIA65" s="340"/>
      <c r="WIB65" s="340"/>
      <c r="WIC65" s="340">
        <f>[8]Orçamento!WIC57</f>
        <v>0</v>
      </c>
      <c r="WID65" s="340"/>
      <c r="WIE65" s="340"/>
      <c r="WIF65" s="340"/>
      <c r="WIG65" s="340"/>
      <c r="WIH65" s="340"/>
      <c r="WII65" s="340"/>
      <c r="WIJ65" s="340"/>
      <c r="WIK65" s="340">
        <f>[8]Orçamento!WIK57</f>
        <v>0</v>
      </c>
      <c r="WIL65" s="340"/>
      <c r="WIM65" s="340"/>
      <c r="WIN65" s="340"/>
      <c r="WIO65" s="340"/>
      <c r="WIP65" s="340"/>
      <c r="WIQ65" s="340"/>
      <c r="WIR65" s="340"/>
      <c r="WIS65" s="340">
        <f>[8]Orçamento!WIS57</f>
        <v>0</v>
      </c>
      <c r="WIT65" s="340"/>
      <c r="WIU65" s="340"/>
      <c r="WIV65" s="340"/>
      <c r="WIW65" s="340"/>
      <c r="WIX65" s="340"/>
      <c r="WIY65" s="340"/>
      <c r="WIZ65" s="340"/>
      <c r="WJA65" s="340">
        <f>[8]Orçamento!WJA57</f>
        <v>0</v>
      </c>
      <c r="WJB65" s="340"/>
      <c r="WJC65" s="340"/>
      <c r="WJD65" s="340"/>
      <c r="WJE65" s="340"/>
      <c r="WJF65" s="340"/>
      <c r="WJG65" s="340"/>
      <c r="WJH65" s="340"/>
      <c r="WJI65" s="340">
        <f>[8]Orçamento!WJI57</f>
        <v>0</v>
      </c>
      <c r="WJJ65" s="340"/>
      <c r="WJK65" s="340"/>
      <c r="WJL65" s="340"/>
      <c r="WJM65" s="340"/>
      <c r="WJN65" s="340"/>
      <c r="WJO65" s="340"/>
      <c r="WJP65" s="340"/>
      <c r="WJQ65" s="340">
        <f>[8]Orçamento!WJQ57</f>
        <v>0</v>
      </c>
      <c r="WJR65" s="340"/>
      <c r="WJS65" s="340"/>
      <c r="WJT65" s="340"/>
      <c r="WJU65" s="340"/>
      <c r="WJV65" s="340"/>
      <c r="WJW65" s="340"/>
      <c r="WJX65" s="340"/>
      <c r="WJY65" s="340">
        <f>[8]Orçamento!WJY57</f>
        <v>0</v>
      </c>
      <c r="WJZ65" s="340"/>
      <c r="WKA65" s="340"/>
      <c r="WKB65" s="340"/>
      <c r="WKC65" s="340"/>
      <c r="WKD65" s="340"/>
      <c r="WKE65" s="340"/>
      <c r="WKF65" s="340"/>
      <c r="WKG65" s="340">
        <f>[8]Orçamento!WKG57</f>
        <v>0</v>
      </c>
      <c r="WKH65" s="340"/>
      <c r="WKI65" s="340"/>
      <c r="WKJ65" s="340"/>
      <c r="WKK65" s="340"/>
      <c r="WKL65" s="340"/>
      <c r="WKM65" s="340"/>
      <c r="WKN65" s="340"/>
      <c r="WKO65" s="340">
        <f>[8]Orçamento!WKO57</f>
        <v>0</v>
      </c>
      <c r="WKP65" s="340"/>
      <c r="WKQ65" s="340"/>
      <c r="WKR65" s="340"/>
      <c r="WKS65" s="340"/>
      <c r="WKT65" s="340"/>
      <c r="WKU65" s="340"/>
      <c r="WKV65" s="340"/>
      <c r="WKW65" s="340">
        <f>[8]Orçamento!WKW57</f>
        <v>0</v>
      </c>
      <c r="WKX65" s="340"/>
      <c r="WKY65" s="340"/>
      <c r="WKZ65" s="340"/>
      <c r="WLA65" s="340"/>
      <c r="WLB65" s="340"/>
      <c r="WLC65" s="340"/>
      <c r="WLD65" s="340"/>
      <c r="WLE65" s="340">
        <f>[8]Orçamento!WLE57</f>
        <v>0</v>
      </c>
      <c r="WLF65" s="340"/>
      <c r="WLG65" s="340"/>
      <c r="WLH65" s="340"/>
      <c r="WLI65" s="340"/>
      <c r="WLJ65" s="340"/>
      <c r="WLK65" s="340"/>
      <c r="WLL65" s="340"/>
      <c r="WLM65" s="340">
        <f>[8]Orçamento!WLM57</f>
        <v>0</v>
      </c>
      <c r="WLN65" s="340"/>
      <c r="WLO65" s="340"/>
      <c r="WLP65" s="340"/>
      <c r="WLQ65" s="340"/>
      <c r="WLR65" s="340"/>
      <c r="WLS65" s="340"/>
      <c r="WLT65" s="340"/>
      <c r="WLU65" s="340">
        <f>[8]Orçamento!WLU57</f>
        <v>0</v>
      </c>
      <c r="WLV65" s="340"/>
      <c r="WLW65" s="340"/>
      <c r="WLX65" s="340"/>
      <c r="WLY65" s="340"/>
      <c r="WLZ65" s="340"/>
      <c r="WMA65" s="340"/>
      <c r="WMB65" s="340"/>
      <c r="WMC65" s="340">
        <f>[8]Orçamento!WMC57</f>
        <v>0</v>
      </c>
      <c r="WMD65" s="340"/>
      <c r="WME65" s="340"/>
      <c r="WMF65" s="340"/>
      <c r="WMG65" s="340"/>
      <c r="WMH65" s="340"/>
      <c r="WMI65" s="340"/>
      <c r="WMJ65" s="340"/>
      <c r="WMK65" s="340">
        <f>[8]Orçamento!WMK57</f>
        <v>0</v>
      </c>
      <c r="WML65" s="340"/>
      <c r="WMM65" s="340"/>
      <c r="WMN65" s="340"/>
      <c r="WMO65" s="340"/>
      <c r="WMP65" s="340"/>
      <c r="WMQ65" s="340"/>
      <c r="WMR65" s="340"/>
      <c r="WMS65" s="340">
        <f>[8]Orçamento!WMS57</f>
        <v>0</v>
      </c>
      <c r="WMT65" s="340"/>
      <c r="WMU65" s="340"/>
      <c r="WMV65" s="340"/>
      <c r="WMW65" s="340"/>
      <c r="WMX65" s="340"/>
      <c r="WMY65" s="340"/>
      <c r="WMZ65" s="340"/>
      <c r="WNA65" s="340">
        <f>[8]Orçamento!WNA57</f>
        <v>0</v>
      </c>
      <c r="WNB65" s="340"/>
      <c r="WNC65" s="340"/>
      <c r="WND65" s="340"/>
      <c r="WNE65" s="340"/>
      <c r="WNF65" s="340"/>
      <c r="WNG65" s="340"/>
      <c r="WNH65" s="340"/>
      <c r="WNI65" s="340">
        <f>[8]Orçamento!WNI57</f>
        <v>0</v>
      </c>
      <c r="WNJ65" s="340"/>
      <c r="WNK65" s="340"/>
      <c r="WNL65" s="340"/>
      <c r="WNM65" s="340"/>
      <c r="WNN65" s="340"/>
      <c r="WNO65" s="340"/>
      <c r="WNP65" s="340"/>
      <c r="WNQ65" s="340">
        <f>[8]Orçamento!WNQ57</f>
        <v>0</v>
      </c>
      <c r="WNR65" s="340"/>
      <c r="WNS65" s="340"/>
      <c r="WNT65" s="340"/>
      <c r="WNU65" s="340"/>
      <c r="WNV65" s="340"/>
      <c r="WNW65" s="340"/>
      <c r="WNX65" s="340"/>
      <c r="WNY65" s="340">
        <f>[8]Orçamento!WNY57</f>
        <v>0</v>
      </c>
      <c r="WNZ65" s="340"/>
      <c r="WOA65" s="340"/>
      <c r="WOB65" s="340"/>
      <c r="WOC65" s="340"/>
      <c r="WOD65" s="340"/>
      <c r="WOE65" s="340"/>
      <c r="WOF65" s="340"/>
      <c r="WOG65" s="340">
        <f>[8]Orçamento!WOG57</f>
        <v>0</v>
      </c>
      <c r="WOH65" s="340"/>
      <c r="WOI65" s="340"/>
      <c r="WOJ65" s="340"/>
      <c r="WOK65" s="340"/>
      <c r="WOL65" s="340"/>
      <c r="WOM65" s="340"/>
      <c r="WON65" s="340"/>
      <c r="WOO65" s="340">
        <f>[8]Orçamento!WOO57</f>
        <v>0</v>
      </c>
      <c r="WOP65" s="340"/>
      <c r="WOQ65" s="340"/>
      <c r="WOR65" s="340"/>
      <c r="WOS65" s="340"/>
      <c r="WOT65" s="340"/>
      <c r="WOU65" s="340"/>
      <c r="WOV65" s="340"/>
      <c r="WOW65" s="340">
        <f>[8]Orçamento!WOW57</f>
        <v>0</v>
      </c>
      <c r="WOX65" s="340"/>
      <c r="WOY65" s="340"/>
      <c r="WOZ65" s="340"/>
      <c r="WPA65" s="340"/>
      <c r="WPB65" s="340"/>
      <c r="WPC65" s="340"/>
      <c r="WPD65" s="340"/>
      <c r="WPE65" s="340">
        <f>[8]Orçamento!WPE57</f>
        <v>0</v>
      </c>
      <c r="WPF65" s="340"/>
      <c r="WPG65" s="340"/>
      <c r="WPH65" s="340"/>
      <c r="WPI65" s="340"/>
      <c r="WPJ65" s="340"/>
      <c r="WPK65" s="340"/>
      <c r="WPL65" s="340"/>
      <c r="WPM65" s="340">
        <f>[8]Orçamento!WPM57</f>
        <v>0</v>
      </c>
      <c r="WPN65" s="340"/>
      <c r="WPO65" s="340"/>
      <c r="WPP65" s="340"/>
      <c r="WPQ65" s="340"/>
      <c r="WPR65" s="340"/>
      <c r="WPS65" s="340"/>
      <c r="WPT65" s="340"/>
      <c r="WPU65" s="340">
        <f>[8]Orçamento!WPU57</f>
        <v>0</v>
      </c>
      <c r="WPV65" s="340"/>
      <c r="WPW65" s="340"/>
      <c r="WPX65" s="340"/>
      <c r="WPY65" s="340"/>
      <c r="WPZ65" s="340"/>
      <c r="WQA65" s="340"/>
      <c r="WQB65" s="340"/>
      <c r="WQC65" s="340">
        <f>[8]Orçamento!WQC57</f>
        <v>0</v>
      </c>
      <c r="WQD65" s="340"/>
      <c r="WQE65" s="340"/>
      <c r="WQF65" s="340"/>
      <c r="WQG65" s="340"/>
      <c r="WQH65" s="340"/>
      <c r="WQI65" s="340"/>
      <c r="WQJ65" s="340"/>
      <c r="WQK65" s="340">
        <f>[8]Orçamento!WQK57</f>
        <v>0</v>
      </c>
      <c r="WQL65" s="340"/>
      <c r="WQM65" s="340"/>
      <c r="WQN65" s="340"/>
      <c r="WQO65" s="340"/>
      <c r="WQP65" s="340"/>
      <c r="WQQ65" s="340"/>
      <c r="WQR65" s="340"/>
      <c r="WQS65" s="340">
        <f>[8]Orçamento!WQS57</f>
        <v>0</v>
      </c>
      <c r="WQT65" s="340"/>
      <c r="WQU65" s="340"/>
      <c r="WQV65" s="340"/>
      <c r="WQW65" s="340"/>
      <c r="WQX65" s="340"/>
      <c r="WQY65" s="340"/>
      <c r="WQZ65" s="340"/>
      <c r="WRA65" s="340">
        <f>[8]Orçamento!WRA57</f>
        <v>0</v>
      </c>
      <c r="WRB65" s="340"/>
      <c r="WRC65" s="340"/>
      <c r="WRD65" s="340"/>
      <c r="WRE65" s="340"/>
      <c r="WRF65" s="340"/>
      <c r="WRG65" s="340"/>
      <c r="WRH65" s="340"/>
      <c r="WRI65" s="340">
        <f>[8]Orçamento!WRI57</f>
        <v>0</v>
      </c>
      <c r="WRJ65" s="340"/>
      <c r="WRK65" s="340"/>
      <c r="WRL65" s="340"/>
      <c r="WRM65" s="340"/>
      <c r="WRN65" s="340"/>
      <c r="WRO65" s="340"/>
      <c r="WRP65" s="340"/>
      <c r="WRQ65" s="340">
        <f>[8]Orçamento!WRQ57</f>
        <v>0</v>
      </c>
      <c r="WRR65" s="340"/>
      <c r="WRS65" s="340"/>
      <c r="WRT65" s="340"/>
      <c r="WRU65" s="340"/>
      <c r="WRV65" s="340"/>
      <c r="WRW65" s="340"/>
      <c r="WRX65" s="340"/>
      <c r="WRY65" s="340">
        <f>[8]Orçamento!WRY57</f>
        <v>0</v>
      </c>
      <c r="WRZ65" s="340"/>
      <c r="WSA65" s="340"/>
      <c r="WSB65" s="340"/>
      <c r="WSC65" s="340"/>
      <c r="WSD65" s="340"/>
      <c r="WSE65" s="340"/>
      <c r="WSF65" s="340"/>
      <c r="WSG65" s="340">
        <f>[8]Orçamento!WSG57</f>
        <v>0</v>
      </c>
      <c r="WSH65" s="340"/>
      <c r="WSI65" s="340"/>
      <c r="WSJ65" s="340"/>
      <c r="WSK65" s="340"/>
      <c r="WSL65" s="340"/>
      <c r="WSM65" s="340"/>
      <c r="WSN65" s="340"/>
      <c r="WSO65" s="340">
        <f>[8]Orçamento!WSO57</f>
        <v>0</v>
      </c>
      <c r="WSP65" s="340"/>
      <c r="WSQ65" s="340"/>
      <c r="WSR65" s="340"/>
      <c r="WSS65" s="340"/>
      <c r="WST65" s="340"/>
      <c r="WSU65" s="340"/>
      <c r="WSV65" s="340"/>
      <c r="WSW65" s="340">
        <f>[8]Orçamento!WSW57</f>
        <v>0</v>
      </c>
      <c r="WSX65" s="340"/>
      <c r="WSY65" s="340"/>
      <c r="WSZ65" s="340"/>
      <c r="WTA65" s="340"/>
      <c r="WTB65" s="340"/>
      <c r="WTC65" s="340"/>
      <c r="WTD65" s="340"/>
      <c r="WTE65" s="340">
        <f>[8]Orçamento!WTE57</f>
        <v>0</v>
      </c>
      <c r="WTF65" s="340"/>
      <c r="WTG65" s="340"/>
      <c r="WTH65" s="340"/>
      <c r="WTI65" s="340"/>
      <c r="WTJ65" s="340"/>
      <c r="WTK65" s="340"/>
      <c r="WTL65" s="340"/>
      <c r="WTM65" s="340">
        <f>[8]Orçamento!WTM57</f>
        <v>0</v>
      </c>
      <c r="WTN65" s="340"/>
      <c r="WTO65" s="340"/>
      <c r="WTP65" s="340"/>
      <c r="WTQ65" s="340"/>
      <c r="WTR65" s="340"/>
      <c r="WTS65" s="340"/>
      <c r="WTT65" s="340"/>
      <c r="WTU65" s="340">
        <f>[8]Orçamento!WTU57</f>
        <v>0</v>
      </c>
      <c r="WTV65" s="340"/>
      <c r="WTW65" s="340"/>
      <c r="WTX65" s="340"/>
      <c r="WTY65" s="340"/>
      <c r="WTZ65" s="340"/>
      <c r="WUA65" s="340"/>
      <c r="WUB65" s="340"/>
      <c r="WUC65" s="340">
        <f>[8]Orçamento!WUC57</f>
        <v>0</v>
      </c>
      <c r="WUD65" s="340"/>
      <c r="WUE65" s="340"/>
      <c r="WUF65" s="340"/>
      <c r="WUG65" s="340"/>
      <c r="WUH65" s="340"/>
      <c r="WUI65" s="340"/>
      <c r="WUJ65" s="340"/>
      <c r="WUK65" s="340">
        <f>[8]Orçamento!WUK57</f>
        <v>0</v>
      </c>
      <c r="WUL65" s="340"/>
      <c r="WUM65" s="340"/>
      <c r="WUN65" s="340"/>
      <c r="WUO65" s="340"/>
      <c r="WUP65" s="340"/>
      <c r="WUQ65" s="340"/>
      <c r="WUR65" s="340"/>
      <c r="WUS65" s="340">
        <f>[8]Orçamento!WUS57</f>
        <v>0</v>
      </c>
      <c r="WUT65" s="340"/>
      <c r="WUU65" s="340"/>
      <c r="WUV65" s="340"/>
      <c r="WUW65" s="340"/>
      <c r="WUX65" s="340"/>
      <c r="WUY65" s="340"/>
      <c r="WUZ65" s="340"/>
      <c r="WVA65" s="340">
        <f>[8]Orçamento!WVA57</f>
        <v>0</v>
      </c>
      <c r="WVB65" s="340"/>
      <c r="WVC65" s="340"/>
      <c r="WVD65" s="340"/>
      <c r="WVE65" s="340"/>
      <c r="WVF65" s="340"/>
      <c r="WVG65" s="340"/>
      <c r="WVH65" s="340"/>
      <c r="WVI65" s="340">
        <f>[8]Orçamento!WVI57</f>
        <v>0</v>
      </c>
      <c r="WVJ65" s="340"/>
      <c r="WVK65" s="340"/>
      <c r="WVL65" s="340"/>
      <c r="WVM65" s="340"/>
      <c r="WVN65" s="340"/>
      <c r="WVO65" s="340"/>
      <c r="WVP65" s="340"/>
      <c r="WVQ65" s="340">
        <f>[8]Orçamento!WVQ57</f>
        <v>0</v>
      </c>
      <c r="WVR65" s="340"/>
      <c r="WVS65" s="340"/>
      <c r="WVT65" s="340"/>
      <c r="WVU65" s="340"/>
      <c r="WVV65" s="340"/>
      <c r="WVW65" s="340"/>
      <c r="WVX65" s="340"/>
      <c r="WVY65" s="340">
        <f>[8]Orçamento!WVY57</f>
        <v>0</v>
      </c>
      <c r="WVZ65" s="340"/>
      <c r="WWA65" s="340"/>
      <c r="WWB65" s="340"/>
      <c r="WWC65" s="340"/>
      <c r="WWD65" s="340"/>
      <c r="WWE65" s="340"/>
      <c r="WWF65" s="340"/>
      <c r="WWG65" s="340">
        <f>[8]Orçamento!WWG57</f>
        <v>0</v>
      </c>
      <c r="WWH65" s="340"/>
      <c r="WWI65" s="340"/>
      <c r="WWJ65" s="340"/>
      <c r="WWK65" s="340"/>
      <c r="WWL65" s="340"/>
      <c r="WWM65" s="340"/>
      <c r="WWN65" s="340"/>
      <c r="WWO65" s="340">
        <f>[8]Orçamento!WWO57</f>
        <v>0</v>
      </c>
      <c r="WWP65" s="340"/>
      <c r="WWQ65" s="340"/>
      <c r="WWR65" s="340"/>
      <c r="WWS65" s="340"/>
      <c r="WWT65" s="340"/>
      <c r="WWU65" s="340"/>
      <c r="WWV65" s="340"/>
      <c r="WWW65" s="340">
        <f>[8]Orçamento!WWW57</f>
        <v>0</v>
      </c>
      <c r="WWX65" s="340"/>
      <c r="WWY65" s="340"/>
      <c r="WWZ65" s="340"/>
      <c r="WXA65" s="340"/>
      <c r="WXB65" s="340"/>
      <c r="WXC65" s="340"/>
      <c r="WXD65" s="340"/>
      <c r="WXE65" s="340">
        <f>[8]Orçamento!WXE57</f>
        <v>0</v>
      </c>
      <c r="WXF65" s="340"/>
      <c r="WXG65" s="340"/>
      <c r="WXH65" s="340"/>
      <c r="WXI65" s="340"/>
      <c r="WXJ65" s="340"/>
      <c r="WXK65" s="340"/>
      <c r="WXL65" s="340"/>
      <c r="WXM65" s="340">
        <f>[8]Orçamento!WXM57</f>
        <v>0</v>
      </c>
      <c r="WXN65" s="340"/>
      <c r="WXO65" s="340"/>
      <c r="WXP65" s="340"/>
      <c r="WXQ65" s="340"/>
      <c r="WXR65" s="340"/>
      <c r="WXS65" s="340"/>
      <c r="WXT65" s="340"/>
      <c r="WXU65" s="340">
        <f>[8]Orçamento!WXU57</f>
        <v>0</v>
      </c>
      <c r="WXV65" s="340"/>
      <c r="WXW65" s="340"/>
      <c r="WXX65" s="340"/>
      <c r="WXY65" s="340"/>
      <c r="WXZ65" s="340"/>
      <c r="WYA65" s="340"/>
      <c r="WYB65" s="340"/>
      <c r="WYC65" s="340">
        <f>[8]Orçamento!WYC57</f>
        <v>0</v>
      </c>
      <c r="WYD65" s="340"/>
      <c r="WYE65" s="340"/>
      <c r="WYF65" s="340"/>
      <c r="WYG65" s="340"/>
      <c r="WYH65" s="340"/>
      <c r="WYI65" s="340"/>
      <c r="WYJ65" s="340"/>
      <c r="WYK65" s="340">
        <f>[8]Orçamento!WYK57</f>
        <v>0</v>
      </c>
      <c r="WYL65" s="340"/>
      <c r="WYM65" s="340"/>
      <c r="WYN65" s="340"/>
      <c r="WYO65" s="340"/>
      <c r="WYP65" s="340"/>
      <c r="WYQ65" s="340"/>
      <c r="WYR65" s="340"/>
      <c r="WYS65" s="340">
        <f>[8]Orçamento!WYS57</f>
        <v>0</v>
      </c>
      <c r="WYT65" s="340"/>
      <c r="WYU65" s="340"/>
      <c r="WYV65" s="340"/>
      <c r="WYW65" s="340"/>
      <c r="WYX65" s="340"/>
      <c r="WYY65" s="340"/>
      <c r="WYZ65" s="340"/>
      <c r="WZA65" s="340">
        <f>[8]Orçamento!WZA57</f>
        <v>0</v>
      </c>
      <c r="WZB65" s="340"/>
      <c r="WZC65" s="340"/>
      <c r="WZD65" s="340"/>
      <c r="WZE65" s="340"/>
      <c r="WZF65" s="340"/>
      <c r="WZG65" s="340"/>
      <c r="WZH65" s="340"/>
      <c r="WZI65" s="340">
        <f>[8]Orçamento!WZI57</f>
        <v>0</v>
      </c>
      <c r="WZJ65" s="340"/>
      <c r="WZK65" s="340"/>
      <c r="WZL65" s="340"/>
      <c r="WZM65" s="340"/>
      <c r="WZN65" s="340"/>
      <c r="WZO65" s="340"/>
      <c r="WZP65" s="340"/>
      <c r="WZQ65" s="340">
        <f>[8]Orçamento!WZQ57</f>
        <v>0</v>
      </c>
      <c r="WZR65" s="340"/>
      <c r="WZS65" s="340"/>
      <c r="WZT65" s="340"/>
      <c r="WZU65" s="340"/>
      <c r="WZV65" s="340"/>
      <c r="WZW65" s="340"/>
      <c r="WZX65" s="340"/>
      <c r="WZY65" s="340">
        <f>[8]Orçamento!WZY57</f>
        <v>0</v>
      </c>
      <c r="WZZ65" s="340"/>
      <c r="XAA65" s="340"/>
      <c r="XAB65" s="340"/>
      <c r="XAC65" s="340"/>
      <c r="XAD65" s="340"/>
      <c r="XAE65" s="340"/>
      <c r="XAF65" s="340"/>
      <c r="XAG65" s="340">
        <f>[8]Orçamento!XAG57</f>
        <v>0</v>
      </c>
      <c r="XAH65" s="340"/>
      <c r="XAI65" s="340"/>
      <c r="XAJ65" s="340"/>
      <c r="XAK65" s="340"/>
      <c r="XAL65" s="340"/>
      <c r="XAM65" s="340"/>
      <c r="XAN65" s="340"/>
      <c r="XAO65" s="340">
        <f>[8]Orçamento!XAO57</f>
        <v>0</v>
      </c>
      <c r="XAP65" s="340"/>
      <c r="XAQ65" s="340"/>
      <c r="XAR65" s="340"/>
      <c r="XAS65" s="340"/>
      <c r="XAT65" s="340"/>
      <c r="XAU65" s="340"/>
      <c r="XAV65" s="340"/>
      <c r="XAW65" s="340">
        <f>[8]Orçamento!XAW57</f>
        <v>0</v>
      </c>
      <c r="XAX65" s="340"/>
      <c r="XAY65" s="340"/>
      <c r="XAZ65" s="340"/>
      <c r="XBA65" s="340"/>
      <c r="XBB65" s="340"/>
      <c r="XBC65" s="340"/>
      <c r="XBD65" s="340"/>
      <c r="XBE65" s="340">
        <f>[8]Orçamento!XBE57</f>
        <v>0</v>
      </c>
      <c r="XBF65" s="340"/>
      <c r="XBG65" s="340"/>
      <c r="XBH65" s="340"/>
      <c r="XBI65" s="340"/>
      <c r="XBJ65" s="340"/>
      <c r="XBK65" s="340"/>
      <c r="XBL65" s="340"/>
      <c r="XBM65" s="340">
        <f>[8]Orçamento!XBM57</f>
        <v>0</v>
      </c>
      <c r="XBN65" s="340"/>
      <c r="XBO65" s="340"/>
      <c r="XBP65" s="340"/>
      <c r="XBQ65" s="340"/>
      <c r="XBR65" s="340"/>
      <c r="XBS65" s="340"/>
      <c r="XBT65" s="340"/>
      <c r="XBU65" s="340">
        <f>[8]Orçamento!XBU57</f>
        <v>0</v>
      </c>
      <c r="XBV65" s="340"/>
      <c r="XBW65" s="340"/>
      <c r="XBX65" s="340"/>
      <c r="XBY65" s="340"/>
      <c r="XBZ65" s="340"/>
      <c r="XCA65" s="340"/>
      <c r="XCB65" s="340"/>
      <c r="XCC65" s="340">
        <f>[8]Orçamento!XCC57</f>
        <v>0</v>
      </c>
      <c r="XCD65" s="340"/>
      <c r="XCE65" s="340"/>
      <c r="XCF65" s="340"/>
      <c r="XCG65" s="340"/>
      <c r="XCH65" s="340"/>
      <c r="XCI65" s="340"/>
      <c r="XCJ65" s="340"/>
      <c r="XCK65" s="340">
        <f>[8]Orçamento!XCK57</f>
        <v>0</v>
      </c>
      <c r="XCL65" s="340"/>
      <c r="XCM65" s="340"/>
      <c r="XCN65" s="340"/>
      <c r="XCO65" s="340"/>
      <c r="XCP65" s="340"/>
      <c r="XCQ65" s="340"/>
      <c r="XCR65" s="340"/>
      <c r="XCS65" s="340">
        <f>[8]Orçamento!XCS57</f>
        <v>0</v>
      </c>
      <c r="XCT65" s="340"/>
      <c r="XCU65" s="340"/>
      <c r="XCV65" s="340"/>
      <c r="XCW65" s="340"/>
      <c r="XCX65" s="340"/>
      <c r="XCY65" s="340"/>
      <c r="XCZ65" s="340"/>
      <c r="XDA65" s="340">
        <f>[8]Orçamento!XDA57</f>
        <v>0</v>
      </c>
      <c r="XDB65" s="340"/>
      <c r="XDC65" s="340"/>
      <c r="XDD65" s="340"/>
      <c r="XDE65" s="340"/>
      <c r="XDF65" s="340"/>
      <c r="XDG65" s="340"/>
      <c r="XDH65" s="340"/>
      <c r="XDI65" s="340">
        <f>[8]Orçamento!XDI57</f>
        <v>0</v>
      </c>
      <c r="XDJ65" s="340"/>
      <c r="XDK65" s="340"/>
      <c r="XDL65" s="340"/>
      <c r="XDM65" s="340"/>
      <c r="XDN65" s="340"/>
      <c r="XDO65" s="340"/>
      <c r="XDP65" s="340"/>
      <c r="XDQ65" s="340">
        <f>[8]Orçamento!XDQ57</f>
        <v>0</v>
      </c>
      <c r="XDR65" s="340"/>
      <c r="XDS65" s="340"/>
      <c r="XDT65" s="340"/>
      <c r="XDU65" s="340"/>
      <c r="XDV65" s="340"/>
      <c r="XDW65" s="340"/>
      <c r="XDX65" s="340"/>
      <c r="XDY65" s="340">
        <f>[8]Orçamento!XDY57</f>
        <v>0</v>
      </c>
      <c r="XDZ65" s="340"/>
      <c r="XEA65" s="340"/>
      <c r="XEB65" s="340"/>
      <c r="XEC65" s="340"/>
      <c r="XED65" s="340"/>
      <c r="XEE65" s="340"/>
      <c r="XEF65" s="340"/>
      <c r="XEG65" s="340">
        <f>[8]Orçamento!XEG57</f>
        <v>0</v>
      </c>
      <c r="XEH65" s="340"/>
      <c r="XEI65" s="340"/>
      <c r="XEJ65" s="340"/>
      <c r="XEK65" s="340"/>
      <c r="XEL65" s="340"/>
      <c r="XEM65" s="340"/>
      <c r="XEN65" s="340"/>
      <c r="XEO65" s="340">
        <f>[8]Orçamento!XEO57</f>
        <v>0</v>
      </c>
      <c r="XEP65" s="340"/>
      <c r="XEQ65" s="340"/>
      <c r="XER65" s="340"/>
      <c r="XES65" s="340"/>
      <c r="XET65" s="340"/>
      <c r="XEU65" s="340"/>
      <c r="XEV65" s="340"/>
      <c r="XEW65" s="340">
        <f>[8]Orçamento!XEW57</f>
        <v>0</v>
      </c>
      <c r="XEX65" s="340"/>
      <c r="XEY65" s="340"/>
      <c r="XEZ65" s="340"/>
      <c r="XFA65" s="340"/>
      <c r="XFB65" s="340"/>
      <c r="XFC65" s="340"/>
      <c r="XFD65" s="340"/>
    </row>
    <row r="66" spans="1:16384" customFormat="1" x14ac:dyDescent="0.25">
      <c r="A66" s="340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I66" s="340"/>
      <c r="AJ66" s="340"/>
      <c r="AK66" s="340"/>
      <c r="AL66" s="340"/>
      <c r="AM66" s="340"/>
      <c r="AN66" s="340"/>
      <c r="AO66" s="340"/>
      <c r="AP66" s="340"/>
      <c r="AQ66" s="340"/>
      <c r="AR66" s="340"/>
      <c r="AS66" s="340"/>
      <c r="AT66" s="340"/>
      <c r="AU66" s="340"/>
      <c r="AV66" s="340"/>
      <c r="AW66" s="340"/>
      <c r="AX66" s="340"/>
      <c r="AY66" s="340"/>
      <c r="AZ66" s="340"/>
      <c r="BA66" s="340"/>
      <c r="BB66" s="340"/>
      <c r="BC66" s="340"/>
      <c r="BD66" s="340"/>
      <c r="BE66" s="340"/>
      <c r="BF66" s="340"/>
      <c r="BG66" s="340"/>
      <c r="BH66" s="340"/>
      <c r="BI66" s="340"/>
      <c r="BJ66" s="340"/>
      <c r="BK66" s="340"/>
      <c r="BL66" s="340"/>
      <c r="BM66" s="340"/>
      <c r="BN66" s="340"/>
      <c r="BO66" s="340"/>
      <c r="BP66" s="340"/>
      <c r="BQ66" s="340"/>
      <c r="BR66" s="340"/>
      <c r="BS66" s="340"/>
      <c r="BT66" s="340"/>
      <c r="BU66" s="340"/>
      <c r="BV66" s="340"/>
      <c r="BW66" s="340"/>
      <c r="BX66" s="340"/>
      <c r="BY66" s="340"/>
      <c r="BZ66" s="340"/>
      <c r="CA66" s="340"/>
      <c r="CB66" s="340"/>
      <c r="CC66" s="340"/>
      <c r="CD66" s="340"/>
      <c r="CE66" s="340"/>
      <c r="CF66" s="340"/>
      <c r="CG66" s="340"/>
      <c r="CH66" s="340"/>
      <c r="CI66" s="340"/>
      <c r="CJ66" s="340"/>
      <c r="CK66" s="340"/>
      <c r="CL66" s="340"/>
      <c r="CM66" s="340"/>
      <c r="CN66" s="340"/>
      <c r="CO66" s="340"/>
      <c r="CP66" s="340"/>
      <c r="CQ66" s="340"/>
      <c r="CR66" s="340"/>
      <c r="CS66" s="340"/>
      <c r="CT66" s="340"/>
      <c r="CU66" s="340"/>
      <c r="CV66" s="340"/>
      <c r="CW66" s="340"/>
      <c r="CX66" s="340"/>
      <c r="CY66" s="340"/>
      <c r="CZ66" s="340"/>
      <c r="DA66" s="340"/>
      <c r="DB66" s="340"/>
      <c r="DC66" s="340"/>
      <c r="DD66" s="340"/>
      <c r="DE66" s="340"/>
      <c r="DF66" s="340"/>
      <c r="DG66" s="340"/>
      <c r="DH66" s="340"/>
      <c r="DI66" s="340"/>
      <c r="DJ66" s="340"/>
      <c r="DK66" s="340"/>
      <c r="DL66" s="340"/>
      <c r="DM66" s="340"/>
      <c r="DN66" s="340"/>
      <c r="DO66" s="340"/>
      <c r="DP66" s="340"/>
      <c r="DQ66" s="340"/>
      <c r="DR66" s="340"/>
      <c r="DS66" s="340"/>
      <c r="DT66" s="340"/>
      <c r="DU66" s="340"/>
      <c r="DV66" s="340"/>
      <c r="DW66" s="340"/>
      <c r="DX66" s="340"/>
      <c r="DY66" s="340"/>
      <c r="DZ66" s="340"/>
      <c r="EA66" s="340"/>
      <c r="EB66" s="340"/>
      <c r="EC66" s="340"/>
      <c r="ED66" s="340"/>
      <c r="EE66" s="340"/>
      <c r="EF66" s="340"/>
      <c r="EG66" s="340"/>
      <c r="EH66" s="340"/>
      <c r="EI66" s="340"/>
      <c r="EJ66" s="340"/>
      <c r="EK66" s="340"/>
      <c r="EL66" s="340"/>
      <c r="EM66" s="340"/>
      <c r="EN66" s="340"/>
      <c r="EO66" s="340"/>
      <c r="EP66" s="340"/>
      <c r="EQ66" s="340"/>
      <c r="ER66" s="340"/>
      <c r="ES66" s="340"/>
      <c r="ET66" s="340"/>
      <c r="EU66" s="340"/>
      <c r="EV66" s="340"/>
      <c r="EW66" s="340"/>
      <c r="EX66" s="340"/>
      <c r="EY66" s="340"/>
      <c r="EZ66" s="340"/>
      <c r="FA66" s="340"/>
      <c r="FB66" s="340"/>
      <c r="FC66" s="340"/>
      <c r="FD66" s="340"/>
      <c r="FE66" s="340"/>
      <c r="FF66" s="340"/>
      <c r="FG66" s="340"/>
      <c r="FH66" s="340"/>
      <c r="FI66" s="340"/>
      <c r="FJ66" s="340"/>
      <c r="FK66" s="340"/>
      <c r="FL66" s="340"/>
      <c r="FM66" s="340"/>
      <c r="FN66" s="340"/>
      <c r="FO66" s="340"/>
      <c r="FP66" s="340"/>
      <c r="FQ66" s="340"/>
      <c r="FR66" s="340"/>
      <c r="FS66" s="340"/>
      <c r="FT66" s="340"/>
      <c r="FU66" s="340"/>
      <c r="FV66" s="340"/>
      <c r="FW66" s="340"/>
      <c r="FX66" s="340"/>
      <c r="FY66" s="340"/>
      <c r="FZ66" s="340"/>
      <c r="GA66" s="340"/>
      <c r="GB66" s="340"/>
      <c r="GC66" s="340"/>
      <c r="GD66" s="340"/>
      <c r="GE66" s="340"/>
      <c r="GF66" s="340"/>
      <c r="GG66" s="340"/>
      <c r="GH66" s="340"/>
      <c r="GI66" s="340"/>
      <c r="GJ66" s="340"/>
      <c r="GK66" s="340"/>
      <c r="GL66" s="340"/>
      <c r="GM66" s="340"/>
      <c r="GN66" s="340"/>
      <c r="GO66" s="340"/>
      <c r="GP66" s="340"/>
      <c r="GQ66" s="340"/>
      <c r="GR66" s="340"/>
      <c r="GS66" s="340"/>
      <c r="GT66" s="340"/>
      <c r="GU66" s="340"/>
      <c r="GV66" s="340"/>
      <c r="GW66" s="340"/>
      <c r="GX66" s="340"/>
      <c r="GY66" s="340"/>
      <c r="GZ66" s="340"/>
      <c r="HA66" s="340"/>
      <c r="HB66" s="340"/>
      <c r="HC66" s="340"/>
      <c r="HD66" s="340"/>
      <c r="HE66" s="340"/>
      <c r="HF66" s="340"/>
      <c r="HG66" s="340"/>
      <c r="HH66" s="340"/>
      <c r="HI66" s="340"/>
      <c r="HJ66" s="340"/>
      <c r="HK66" s="340"/>
      <c r="HL66" s="340"/>
      <c r="HM66" s="340"/>
      <c r="HN66" s="340"/>
      <c r="HO66" s="340"/>
      <c r="HP66" s="340"/>
      <c r="HQ66" s="340"/>
      <c r="HR66" s="340"/>
      <c r="HS66" s="340"/>
      <c r="HT66" s="340"/>
      <c r="HU66" s="340"/>
      <c r="HV66" s="340"/>
      <c r="HW66" s="340"/>
      <c r="HX66" s="340"/>
      <c r="HY66" s="340"/>
      <c r="HZ66" s="340"/>
      <c r="IA66" s="340"/>
      <c r="IB66" s="340"/>
      <c r="IC66" s="340"/>
      <c r="ID66" s="340"/>
      <c r="IE66" s="340"/>
      <c r="IF66" s="340"/>
      <c r="IG66" s="340"/>
      <c r="IH66" s="340"/>
      <c r="II66" s="340"/>
      <c r="IJ66" s="340"/>
      <c r="IK66" s="340"/>
      <c r="IL66" s="340"/>
      <c r="IM66" s="340"/>
      <c r="IN66" s="340"/>
      <c r="IO66" s="340"/>
      <c r="IP66" s="340"/>
      <c r="IQ66" s="340"/>
      <c r="IR66" s="340"/>
      <c r="IS66" s="340"/>
      <c r="IT66" s="340"/>
      <c r="IU66" s="340"/>
      <c r="IV66" s="340"/>
      <c r="IW66" s="340"/>
      <c r="IX66" s="340"/>
      <c r="IY66" s="340"/>
      <c r="IZ66" s="340"/>
      <c r="JA66" s="340"/>
      <c r="JB66" s="340"/>
      <c r="JC66" s="340"/>
      <c r="JD66" s="340"/>
      <c r="JE66" s="340"/>
      <c r="JF66" s="340"/>
      <c r="JG66" s="340"/>
      <c r="JH66" s="340"/>
      <c r="JI66" s="340"/>
      <c r="JJ66" s="340"/>
      <c r="JK66" s="340"/>
      <c r="JL66" s="340"/>
      <c r="JM66" s="340"/>
      <c r="JN66" s="340"/>
      <c r="JO66" s="340"/>
      <c r="JP66" s="340"/>
      <c r="JQ66" s="340"/>
      <c r="JR66" s="340"/>
      <c r="JS66" s="340"/>
      <c r="JT66" s="340"/>
      <c r="JU66" s="340"/>
      <c r="JV66" s="340"/>
      <c r="JW66" s="340"/>
      <c r="JX66" s="340"/>
      <c r="JY66" s="340"/>
      <c r="JZ66" s="340"/>
      <c r="KA66" s="340"/>
      <c r="KB66" s="340"/>
      <c r="KC66" s="340"/>
      <c r="KD66" s="340"/>
      <c r="KE66" s="340"/>
      <c r="KF66" s="340"/>
      <c r="KG66" s="340"/>
      <c r="KH66" s="340"/>
      <c r="KI66" s="340"/>
      <c r="KJ66" s="340"/>
      <c r="KK66" s="340"/>
      <c r="KL66" s="340"/>
      <c r="KM66" s="340"/>
      <c r="KN66" s="340"/>
      <c r="KO66" s="340"/>
      <c r="KP66" s="340"/>
      <c r="KQ66" s="340"/>
      <c r="KR66" s="340"/>
      <c r="KS66" s="340"/>
      <c r="KT66" s="340"/>
      <c r="KU66" s="340"/>
      <c r="KV66" s="340"/>
      <c r="KW66" s="340"/>
      <c r="KX66" s="340"/>
      <c r="KY66" s="340"/>
      <c r="KZ66" s="340"/>
      <c r="LA66" s="340"/>
      <c r="LB66" s="340"/>
      <c r="LC66" s="340"/>
      <c r="LD66" s="340"/>
      <c r="LE66" s="340"/>
      <c r="LF66" s="340"/>
      <c r="LG66" s="340"/>
      <c r="LH66" s="340"/>
      <c r="LI66" s="340"/>
      <c r="LJ66" s="340"/>
      <c r="LK66" s="340"/>
      <c r="LL66" s="340"/>
      <c r="LM66" s="340"/>
      <c r="LN66" s="340"/>
      <c r="LO66" s="340"/>
      <c r="LP66" s="340"/>
      <c r="LQ66" s="340"/>
      <c r="LR66" s="340"/>
      <c r="LS66" s="340"/>
      <c r="LT66" s="340"/>
      <c r="LU66" s="340"/>
      <c r="LV66" s="340"/>
      <c r="LW66" s="340"/>
      <c r="LX66" s="340"/>
      <c r="LY66" s="340"/>
      <c r="LZ66" s="340"/>
      <c r="MA66" s="340"/>
      <c r="MB66" s="340"/>
      <c r="MC66" s="340"/>
      <c r="MD66" s="340"/>
      <c r="ME66" s="340"/>
      <c r="MF66" s="340"/>
      <c r="MG66" s="340"/>
      <c r="MH66" s="340"/>
      <c r="MI66" s="340"/>
      <c r="MJ66" s="340"/>
      <c r="MK66" s="340"/>
      <c r="ML66" s="340"/>
      <c r="MM66" s="340"/>
      <c r="MN66" s="340"/>
      <c r="MO66" s="340"/>
      <c r="MP66" s="340"/>
      <c r="MQ66" s="340"/>
      <c r="MR66" s="340"/>
      <c r="MS66" s="340"/>
      <c r="MT66" s="340"/>
      <c r="MU66" s="340"/>
      <c r="MV66" s="340"/>
      <c r="MW66" s="340"/>
      <c r="MX66" s="340"/>
      <c r="MY66" s="340"/>
      <c r="MZ66" s="340"/>
      <c r="NA66" s="340"/>
      <c r="NB66" s="340"/>
      <c r="NC66" s="340"/>
      <c r="ND66" s="340"/>
      <c r="NE66" s="340"/>
      <c r="NF66" s="340"/>
      <c r="NG66" s="340"/>
      <c r="NH66" s="340"/>
      <c r="NI66" s="340"/>
      <c r="NJ66" s="340"/>
      <c r="NK66" s="340"/>
      <c r="NL66" s="340"/>
      <c r="NM66" s="340"/>
      <c r="NN66" s="340"/>
      <c r="NO66" s="340"/>
      <c r="NP66" s="340"/>
      <c r="NQ66" s="340"/>
      <c r="NR66" s="340"/>
      <c r="NS66" s="340"/>
      <c r="NT66" s="340"/>
      <c r="NU66" s="340"/>
      <c r="NV66" s="340"/>
      <c r="NW66" s="340"/>
      <c r="NX66" s="340"/>
      <c r="NY66" s="340"/>
      <c r="NZ66" s="340"/>
      <c r="OA66" s="340"/>
      <c r="OB66" s="340"/>
      <c r="OC66" s="340"/>
      <c r="OD66" s="340"/>
      <c r="OE66" s="340"/>
      <c r="OF66" s="340"/>
      <c r="OG66" s="340"/>
      <c r="OH66" s="340"/>
      <c r="OI66" s="340"/>
      <c r="OJ66" s="340"/>
      <c r="OK66" s="340"/>
      <c r="OL66" s="340"/>
      <c r="OM66" s="340"/>
      <c r="ON66" s="340"/>
      <c r="OO66" s="340"/>
      <c r="OP66" s="340"/>
      <c r="OQ66" s="340"/>
      <c r="OR66" s="340"/>
      <c r="OS66" s="340"/>
      <c r="OT66" s="340"/>
      <c r="OU66" s="340"/>
      <c r="OV66" s="340"/>
      <c r="OW66" s="340"/>
      <c r="OX66" s="340"/>
      <c r="OY66" s="340"/>
      <c r="OZ66" s="340"/>
      <c r="PA66" s="340"/>
      <c r="PB66" s="340"/>
      <c r="PC66" s="340"/>
      <c r="PD66" s="340"/>
      <c r="PE66" s="340"/>
      <c r="PF66" s="340"/>
      <c r="PG66" s="340"/>
      <c r="PH66" s="340"/>
      <c r="PI66" s="340"/>
      <c r="PJ66" s="340"/>
      <c r="PK66" s="340"/>
      <c r="PL66" s="340"/>
      <c r="PM66" s="340"/>
      <c r="PN66" s="340"/>
      <c r="PO66" s="340"/>
      <c r="PP66" s="340"/>
      <c r="PQ66" s="340"/>
      <c r="PR66" s="340"/>
      <c r="PS66" s="340"/>
      <c r="PT66" s="340"/>
      <c r="PU66" s="340"/>
      <c r="PV66" s="340"/>
      <c r="PW66" s="340"/>
      <c r="PX66" s="340"/>
      <c r="PY66" s="340"/>
      <c r="PZ66" s="340"/>
      <c r="QA66" s="340"/>
      <c r="QB66" s="340"/>
      <c r="QC66" s="340"/>
      <c r="QD66" s="340"/>
      <c r="QE66" s="340"/>
      <c r="QF66" s="340"/>
      <c r="QG66" s="340"/>
      <c r="QH66" s="340"/>
      <c r="QI66" s="340"/>
      <c r="QJ66" s="340"/>
      <c r="QK66" s="340"/>
      <c r="QL66" s="340"/>
      <c r="QM66" s="340"/>
      <c r="QN66" s="340"/>
      <c r="QO66" s="340"/>
      <c r="QP66" s="340"/>
      <c r="QQ66" s="340"/>
      <c r="QR66" s="340"/>
      <c r="QS66" s="340"/>
      <c r="QT66" s="340"/>
      <c r="QU66" s="340"/>
      <c r="QV66" s="340"/>
      <c r="QW66" s="340"/>
      <c r="QX66" s="340"/>
      <c r="QY66" s="340"/>
      <c r="QZ66" s="340"/>
      <c r="RA66" s="340"/>
      <c r="RB66" s="340"/>
      <c r="RC66" s="340"/>
      <c r="RD66" s="340"/>
      <c r="RE66" s="340"/>
      <c r="RF66" s="340"/>
      <c r="RG66" s="340"/>
      <c r="RH66" s="340"/>
      <c r="RI66" s="340"/>
      <c r="RJ66" s="340"/>
      <c r="RK66" s="340"/>
      <c r="RL66" s="340"/>
      <c r="RM66" s="340"/>
      <c r="RN66" s="340"/>
      <c r="RO66" s="340"/>
      <c r="RP66" s="340"/>
      <c r="RQ66" s="340"/>
      <c r="RR66" s="340"/>
      <c r="RS66" s="340"/>
      <c r="RT66" s="340"/>
      <c r="RU66" s="340"/>
      <c r="RV66" s="340"/>
      <c r="RW66" s="340"/>
      <c r="RX66" s="340"/>
      <c r="RY66" s="340"/>
      <c r="RZ66" s="340"/>
      <c r="SA66" s="340"/>
      <c r="SB66" s="340"/>
      <c r="SC66" s="340"/>
      <c r="SD66" s="340"/>
      <c r="SE66" s="340"/>
      <c r="SF66" s="340"/>
      <c r="SG66" s="340"/>
      <c r="SH66" s="340"/>
      <c r="SI66" s="340"/>
      <c r="SJ66" s="340"/>
      <c r="SK66" s="340"/>
      <c r="SL66" s="340"/>
      <c r="SM66" s="340"/>
      <c r="SN66" s="340"/>
      <c r="SO66" s="340"/>
      <c r="SP66" s="340"/>
      <c r="SQ66" s="340"/>
      <c r="SR66" s="340"/>
      <c r="SS66" s="340"/>
      <c r="ST66" s="340"/>
      <c r="SU66" s="340"/>
      <c r="SV66" s="340"/>
      <c r="SW66" s="340"/>
      <c r="SX66" s="340"/>
      <c r="SY66" s="340"/>
      <c r="SZ66" s="340"/>
      <c r="TA66" s="340"/>
      <c r="TB66" s="340"/>
      <c r="TC66" s="340"/>
      <c r="TD66" s="340"/>
      <c r="TE66" s="340"/>
      <c r="TF66" s="340"/>
      <c r="TG66" s="340"/>
      <c r="TH66" s="340"/>
      <c r="TI66" s="340"/>
      <c r="TJ66" s="340"/>
      <c r="TK66" s="340"/>
      <c r="TL66" s="340"/>
      <c r="TM66" s="340"/>
      <c r="TN66" s="340"/>
      <c r="TO66" s="340"/>
      <c r="TP66" s="340"/>
      <c r="TQ66" s="340"/>
      <c r="TR66" s="340"/>
      <c r="TS66" s="340"/>
      <c r="TT66" s="340"/>
      <c r="TU66" s="340"/>
      <c r="TV66" s="340"/>
      <c r="TW66" s="340"/>
      <c r="TX66" s="340"/>
      <c r="TY66" s="340"/>
      <c r="TZ66" s="340"/>
      <c r="UA66" s="340"/>
      <c r="UB66" s="340"/>
      <c r="UC66" s="340"/>
      <c r="UD66" s="340"/>
      <c r="UE66" s="340"/>
      <c r="UF66" s="340"/>
      <c r="UG66" s="340"/>
      <c r="UH66" s="340"/>
      <c r="UI66" s="340"/>
      <c r="UJ66" s="340"/>
      <c r="UK66" s="340"/>
      <c r="UL66" s="340"/>
      <c r="UM66" s="340"/>
      <c r="UN66" s="340"/>
      <c r="UO66" s="340"/>
      <c r="UP66" s="340"/>
      <c r="UQ66" s="340"/>
      <c r="UR66" s="340"/>
      <c r="US66" s="340"/>
      <c r="UT66" s="340"/>
      <c r="UU66" s="340"/>
      <c r="UV66" s="340"/>
      <c r="UW66" s="340"/>
      <c r="UX66" s="340"/>
      <c r="UY66" s="340"/>
      <c r="UZ66" s="340"/>
      <c r="VA66" s="340"/>
      <c r="VB66" s="340"/>
      <c r="VC66" s="340"/>
      <c r="VD66" s="340"/>
      <c r="VE66" s="340"/>
      <c r="VF66" s="340"/>
      <c r="VG66" s="340"/>
      <c r="VH66" s="340"/>
      <c r="VI66" s="340"/>
      <c r="VJ66" s="340"/>
      <c r="VK66" s="340"/>
      <c r="VL66" s="340"/>
      <c r="VM66" s="340"/>
      <c r="VN66" s="340"/>
      <c r="VO66" s="340"/>
      <c r="VP66" s="340"/>
      <c r="VQ66" s="340"/>
      <c r="VR66" s="340"/>
      <c r="VS66" s="340"/>
      <c r="VT66" s="340"/>
      <c r="VU66" s="340"/>
      <c r="VV66" s="340"/>
      <c r="VW66" s="340"/>
      <c r="VX66" s="340"/>
      <c r="VY66" s="340"/>
      <c r="VZ66" s="340"/>
      <c r="WA66" s="340"/>
      <c r="WB66" s="340"/>
      <c r="WC66" s="340"/>
      <c r="WD66" s="340"/>
      <c r="WE66" s="340"/>
      <c r="WF66" s="340"/>
      <c r="WG66" s="340"/>
      <c r="WH66" s="340"/>
      <c r="WI66" s="340"/>
      <c r="WJ66" s="340"/>
      <c r="WK66" s="340"/>
      <c r="WL66" s="340"/>
      <c r="WM66" s="340"/>
      <c r="WN66" s="340"/>
      <c r="WO66" s="340"/>
      <c r="WP66" s="340"/>
      <c r="WQ66" s="340"/>
      <c r="WR66" s="340"/>
      <c r="WS66" s="340"/>
      <c r="WT66" s="340"/>
      <c r="WU66" s="340"/>
      <c r="WV66" s="340"/>
      <c r="WW66" s="340"/>
      <c r="WX66" s="340"/>
      <c r="WY66" s="340"/>
      <c r="WZ66" s="340"/>
      <c r="XA66" s="340"/>
      <c r="XB66" s="340"/>
      <c r="XC66" s="340"/>
      <c r="XD66" s="340"/>
      <c r="XE66" s="340"/>
      <c r="XF66" s="340"/>
      <c r="XG66" s="340"/>
      <c r="XH66" s="340"/>
      <c r="XI66" s="340"/>
      <c r="XJ66" s="340"/>
      <c r="XK66" s="340"/>
      <c r="XL66" s="340"/>
      <c r="XM66" s="340"/>
      <c r="XN66" s="340"/>
      <c r="XO66" s="340"/>
      <c r="XP66" s="340"/>
      <c r="XQ66" s="340"/>
      <c r="XR66" s="340"/>
      <c r="XS66" s="340"/>
      <c r="XT66" s="340"/>
      <c r="XU66" s="340"/>
      <c r="XV66" s="340"/>
      <c r="XW66" s="340"/>
      <c r="XX66" s="340"/>
      <c r="XY66" s="340"/>
      <c r="XZ66" s="340"/>
      <c r="YA66" s="340"/>
      <c r="YB66" s="340"/>
      <c r="YC66" s="340"/>
      <c r="YD66" s="340"/>
      <c r="YE66" s="340"/>
      <c r="YF66" s="340"/>
      <c r="YG66" s="340"/>
      <c r="YH66" s="340"/>
      <c r="YI66" s="340"/>
      <c r="YJ66" s="340"/>
      <c r="YK66" s="340"/>
      <c r="YL66" s="340"/>
      <c r="YM66" s="340"/>
      <c r="YN66" s="340"/>
      <c r="YO66" s="340"/>
      <c r="YP66" s="340"/>
      <c r="YQ66" s="340"/>
      <c r="YR66" s="340"/>
      <c r="YS66" s="340"/>
      <c r="YT66" s="340"/>
      <c r="YU66" s="340"/>
      <c r="YV66" s="340"/>
      <c r="YW66" s="340"/>
      <c r="YX66" s="340"/>
      <c r="YY66" s="340"/>
      <c r="YZ66" s="340"/>
      <c r="ZA66" s="340"/>
      <c r="ZB66" s="340"/>
      <c r="ZC66" s="340"/>
      <c r="ZD66" s="340"/>
      <c r="ZE66" s="340"/>
      <c r="ZF66" s="340"/>
      <c r="ZG66" s="340"/>
      <c r="ZH66" s="340"/>
      <c r="ZI66" s="340"/>
      <c r="ZJ66" s="340"/>
      <c r="ZK66" s="340"/>
      <c r="ZL66" s="340"/>
      <c r="ZM66" s="340"/>
      <c r="ZN66" s="340"/>
      <c r="ZO66" s="340"/>
      <c r="ZP66" s="340"/>
      <c r="ZQ66" s="340"/>
      <c r="ZR66" s="340"/>
      <c r="ZS66" s="340"/>
      <c r="ZT66" s="340"/>
      <c r="ZU66" s="340"/>
      <c r="ZV66" s="340"/>
      <c r="ZW66" s="340"/>
      <c r="ZX66" s="340"/>
      <c r="ZY66" s="340"/>
      <c r="ZZ66" s="340"/>
      <c r="AAA66" s="340"/>
      <c r="AAB66" s="340"/>
      <c r="AAC66" s="340"/>
      <c r="AAD66" s="340"/>
      <c r="AAE66" s="340"/>
      <c r="AAF66" s="340"/>
      <c r="AAG66" s="340"/>
      <c r="AAH66" s="340"/>
      <c r="AAI66" s="340"/>
      <c r="AAJ66" s="340"/>
      <c r="AAK66" s="340"/>
      <c r="AAL66" s="340"/>
      <c r="AAM66" s="340"/>
      <c r="AAN66" s="340"/>
      <c r="AAO66" s="340"/>
      <c r="AAP66" s="340"/>
      <c r="AAQ66" s="340"/>
      <c r="AAR66" s="340"/>
      <c r="AAS66" s="340"/>
      <c r="AAT66" s="340"/>
      <c r="AAU66" s="340"/>
      <c r="AAV66" s="340"/>
      <c r="AAW66" s="340"/>
      <c r="AAX66" s="340"/>
      <c r="AAY66" s="340"/>
      <c r="AAZ66" s="340"/>
      <c r="ABA66" s="340"/>
      <c r="ABB66" s="340"/>
      <c r="ABC66" s="340"/>
      <c r="ABD66" s="340"/>
      <c r="ABE66" s="340"/>
      <c r="ABF66" s="340"/>
      <c r="ABG66" s="340"/>
      <c r="ABH66" s="340"/>
      <c r="ABI66" s="340"/>
      <c r="ABJ66" s="340"/>
      <c r="ABK66" s="340"/>
      <c r="ABL66" s="340"/>
      <c r="ABM66" s="340"/>
      <c r="ABN66" s="340"/>
      <c r="ABO66" s="340"/>
      <c r="ABP66" s="340"/>
      <c r="ABQ66" s="340"/>
      <c r="ABR66" s="340"/>
      <c r="ABS66" s="340"/>
      <c r="ABT66" s="340"/>
      <c r="ABU66" s="340"/>
      <c r="ABV66" s="340"/>
      <c r="ABW66" s="340"/>
      <c r="ABX66" s="340"/>
      <c r="ABY66" s="340"/>
      <c r="ABZ66" s="340"/>
      <c r="ACA66" s="340"/>
      <c r="ACB66" s="340"/>
      <c r="ACC66" s="340"/>
      <c r="ACD66" s="340"/>
      <c r="ACE66" s="340"/>
      <c r="ACF66" s="340"/>
      <c r="ACG66" s="340"/>
      <c r="ACH66" s="340"/>
      <c r="ACI66" s="340"/>
      <c r="ACJ66" s="340"/>
      <c r="ACK66" s="340"/>
      <c r="ACL66" s="340"/>
      <c r="ACM66" s="340"/>
      <c r="ACN66" s="340"/>
      <c r="ACO66" s="340"/>
      <c r="ACP66" s="340"/>
      <c r="ACQ66" s="340"/>
      <c r="ACR66" s="340"/>
      <c r="ACS66" s="340"/>
      <c r="ACT66" s="340"/>
      <c r="ACU66" s="340"/>
      <c r="ACV66" s="340"/>
      <c r="ACW66" s="340"/>
      <c r="ACX66" s="340"/>
      <c r="ACY66" s="340"/>
      <c r="ACZ66" s="340"/>
      <c r="ADA66" s="340"/>
      <c r="ADB66" s="340"/>
      <c r="ADC66" s="340"/>
      <c r="ADD66" s="340"/>
      <c r="ADE66" s="340"/>
      <c r="ADF66" s="340"/>
      <c r="ADG66" s="340"/>
      <c r="ADH66" s="340"/>
      <c r="ADI66" s="340"/>
      <c r="ADJ66" s="340"/>
      <c r="ADK66" s="340"/>
      <c r="ADL66" s="340"/>
      <c r="ADM66" s="340"/>
      <c r="ADN66" s="340"/>
      <c r="ADO66" s="340"/>
      <c r="ADP66" s="340"/>
      <c r="ADQ66" s="340"/>
      <c r="ADR66" s="340"/>
      <c r="ADS66" s="340"/>
      <c r="ADT66" s="340"/>
      <c r="ADU66" s="340"/>
      <c r="ADV66" s="340"/>
      <c r="ADW66" s="340"/>
      <c r="ADX66" s="340"/>
      <c r="ADY66" s="340"/>
      <c r="ADZ66" s="340"/>
      <c r="AEA66" s="340"/>
      <c r="AEB66" s="340"/>
      <c r="AEC66" s="340"/>
      <c r="AED66" s="340"/>
      <c r="AEE66" s="340"/>
      <c r="AEF66" s="340"/>
      <c r="AEG66" s="340"/>
      <c r="AEH66" s="340"/>
      <c r="AEI66" s="340"/>
      <c r="AEJ66" s="340"/>
      <c r="AEK66" s="340"/>
      <c r="AEL66" s="340"/>
      <c r="AEM66" s="340"/>
      <c r="AEN66" s="340"/>
      <c r="AEO66" s="340"/>
      <c r="AEP66" s="340"/>
      <c r="AEQ66" s="340"/>
      <c r="AER66" s="340"/>
      <c r="AES66" s="340"/>
      <c r="AET66" s="340"/>
      <c r="AEU66" s="340"/>
      <c r="AEV66" s="340"/>
      <c r="AEW66" s="340"/>
      <c r="AEX66" s="340"/>
      <c r="AEY66" s="340"/>
      <c r="AEZ66" s="340"/>
      <c r="AFA66" s="340"/>
      <c r="AFB66" s="340"/>
      <c r="AFC66" s="340"/>
      <c r="AFD66" s="340"/>
      <c r="AFE66" s="340"/>
      <c r="AFF66" s="340"/>
      <c r="AFG66" s="340"/>
      <c r="AFH66" s="340"/>
      <c r="AFI66" s="340"/>
      <c r="AFJ66" s="340"/>
      <c r="AFK66" s="340"/>
      <c r="AFL66" s="340"/>
      <c r="AFM66" s="340"/>
      <c r="AFN66" s="340"/>
      <c r="AFO66" s="340"/>
      <c r="AFP66" s="340"/>
      <c r="AFQ66" s="340"/>
      <c r="AFR66" s="340"/>
      <c r="AFS66" s="340"/>
      <c r="AFT66" s="340"/>
      <c r="AFU66" s="340"/>
      <c r="AFV66" s="340"/>
      <c r="AFW66" s="340"/>
      <c r="AFX66" s="340"/>
      <c r="AFY66" s="340"/>
      <c r="AFZ66" s="340"/>
      <c r="AGA66" s="340"/>
      <c r="AGB66" s="340"/>
      <c r="AGC66" s="340"/>
      <c r="AGD66" s="340"/>
      <c r="AGE66" s="340"/>
      <c r="AGF66" s="340"/>
      <c r="AGG66" s="340"/>
      <c r="AGH66" s="340"/>
      <c r="AGI66" s="340"/>
      <c r="AGJ66" s="340"/>
      <c r="AGK66" s="340"/>
      <c r="AGL66" s="340"/>
      <c r="AGM66" s="340"/>
      <c r="AGN66" s="340"/>
      <c r="AGO66" s="340"/>
      <c r="AGP66" s="340"/>
      <c r="AGQ66" s="340"/>
      <c r="AGR66" s="340"/>
      <c r="AGS66" s="340"/>
      <c r="AGT66" s="340"/>
      <c r="AGU66" s="340"/>
      <c r="AGV66" s="340"/>
      <c r="AGW66" s="340"/>
      <c r="AGX66" s="340"/>
      <c r="AGY66" s="340"/>
      <c r="AGZ66" s="340"/>
      <c r="AHA66" s="340"/>
      <c r="AHB66" s="340"/>
      <c r="AHC66" s="340"/>
      <c r="AHD66" s="340"/>
      <c r="AHE66" s="340"/>
      <c r="AHF66" s="340"/>
      <c r="AHG66" s="340"/>
      <c r="AHH66" s="340"/>
      <c r="AHI66" s="340"/>
      <c r="AHJ66" s="340"/>
      <c r="AHK66" s="340"/>
      <c r="AHL66" s="340"/>
      <c r="AHM66" s="340"/>
      <c r="AHN66" s="340"/>
      <c r="AHO66" s="340"/>
      <c r="AHP66" s="340"/>
      <c r="AHQ66" s="340"/>
      <c r="AHR66" s="340"/>
      <c r="AHS66" s="340"/>
      <c r="AHT66" s="340"/>
      <c r="AHU66" s="340"/>
      <c r="AHV66" s="340"/>
      <c r="AHW66" s="340"/>
      <c r="AHX66" s="340"/>
      <c r="AHY66" s="340"/>
      <c r="AHZ66" s="340"/>
      <c r="AIA66" s="340"/>
      <c r="AIB66" s="340"/>
      <c r="AIC66" s="340"/>
      <c r="AID66" s="340"/>
      <c r="AIE66" s="340"/>
      <c r="AIF66" s="340"/>
      <c r="AIG66" s="340"/>
      <c r="AIH66" s="340"/>
      <c r="AII66" s="340"/>
      <c r="AIJ66" s="340"/>
      <c r="AIK66" s="340"/>
      <c r="AIL66" s="340"/>
      <c r="AIM66" s="340"/>
      <c r="AIN66" s="340"/>
      <c r="AIO66" s="340"/>
      <c r="AIP66" s="340"/>
      <c r="AIQ66" s="340"/>
      <c r="AIR66" s="340"/>
      <c r="AIS66" s="340"/>
      <c r="AIT66" s="340"/>
      <c r="AIU66" s="340"/>
      <c r="AIV66" s="340"/>
      <c r="AIW66" s="340"/>
      <c r="AIX66" s="340"/>
      <c r="AIY66" s="340"/>
      <c r="AIZ66" s="340"/>
      <c r="AJA66" s="340"/>
      <c r="AJB66" s="340"/>
      <c r="AJC66" s="340"/>
      <c r="AJD66" s="340"/>
      <c r="AJE66" s="340"/>
      <c r="AJF66" s="340"/>
      <c r="AJG66" s="340"/>
      <c r="AJH66" s="340"/>
      <c r="AJI66" s="340"/>
      <c r="AJJ66" s="340"/>
      <c r="AJK66" s="340"/>
      <c r="AJL66" s="340"/>
      <c r="AJM66" s="340"/>
      <c r="AJN66" s="340"/>
      <c r="AJO66" s="340"/>
      <c r="AJP66" s="340"/>
      <c r="AJQ66" s="340"/>
      <c r="AJR66" s="340"/>
      <c r="AJS66" s="340"/>
      <c r="AJT66" s="340"/>
      <c r="AJU66" s="340"/>
      <c r="AJV66" s="340"/>
      <c r="AJW66" s="340"/>
      <c r="AJX66" s="340"/>
      <c r="AJY66" s="340"/>
      <c r="AJZ66" s="340"/>
      <c r="AKA66" s="340"/>
      <c r="AKB66" s="340"/>
      <c r="AKC66" s="340"/>
      <c r="AKD66" s="340"/>
      <c r="AKE66" s="340"/>
      <c r="AKF66" s="340"/>
      <c r="AKG66" s="340"/>
      <c r="AKH66" s="340"/>
      <c r="AKI66" s="340"/>
      <c r="AKJ66" s="340"/>
      <c r="AKK66" s="340"/>
      <c r="AKL66" s="340"/>
      <c r="AKM66" s="340"/>
      <c r="AKN66" s="340"/>
      <c r="AKO66" s="340"/>
      <c r="AKP66" s="340"/>
      <c r="AKQ66" s="340"/>
      <c r="AKR66" s="340"/>
      <c r="AKS66" s="340"/>
      <c r="AKT66" s="340"/>
      <c r="AKU66" s="340"/>
      <c r="AKV66" s="340"/>
      <c r="AKW66" s="340"/>
      <c r="AKX66" s="340"/>
      <c r="AKY66" s="340"/>
      <c r="AKZ66" s="340"/>
      <c r="ALA66" s="340"/>
      <c r="ALB66" s="340"/>
      <c r="ALC66" s="340"/>
      <c r="ALD66" s="340"/>
      <c r="ALE66" s="340"/>
      <c r="ALF66" s="340"/>
      <c r="ALG66" s="340"/>
      <c r="ALH66" s="340"/>
      <c r="ALI66" s="340"/>
      <c r="ALJ66" s="340"/>
      <c r="ALK66" s="340"/>
      <c r="ALL66" s="340"/>
      <c r="ALM66" s="340"/>
      <c r="ALN66" s="340"/>
      <c r="ALO66" s="340"/>
      <c r="ALP66" s="340"/>
      <c r="ALQ66" s="340"/>
      <c r="ALR66" s="340"/>
      <c r="ALS66" s="340"/>
      <c r="ALT66" s="340"/>
      <c r="ALU66" s="340"/>
      <c r="ALV66" s="340"/>
      <c r="ALW66" s="340"/>
      <c r="ALX66" s="340"/>
      <c r="ALY66" s="340"/>
      <c r="ALZ66" s="340"/>
      <c r="AMA66" s="340"/>
      <c r="AMB66" s="340"/>
      <c r="AMC66" s="340"/>
      <c r="AMD66" s="340"/>
      <c r="AME66" s="340"/>
      <c r="AMF66" s="340"/>
      <c r="AMG66" s="340"/>
      <c r="AMH66" s="340"/>
      <c r="AMI66" s="340"/>
      <c r="AMJ66" s="340"/>
      <c r="AMK66" s="340"/>
      <c r="AML66" s="340"/>
      <c r="AMM66" s="340"/>
      <c r="AMN66" s="340"/>
      <c r="AMO66" s="340"/>
      <c r="AMP66" s="340"/>
      <c r="AMQ66" s="340"/>
      <c r="AMR66" s="340"/>
      <c r="AMS66" s="340"/>
      <c r="AMT66" s="340"/>
      <c r="AMU66" s="340"/>
      <c r="AMV66" s="340"/>
      <c r="AMW66" s="340"/>
      <c r="AMX66" s="340"/>
      <c r="AMY66" s="340"/>
      <c r="AMZ66" s="340"/>
      <c r="ANA66" s="340"/>
      <c r="ANB66" s="340"/>
      <c r="ANC66" s="340"/>
      <c r="AND66" s="340"/>
      <c r="ANE66" s="340"/>
      <c r="ANF66" s="340"/>
      <c r="ANG66" s="340"/>
      <c r="ANH66" s="340"/>
      <c r="ANI66" s="340"/>
      <c r="ANJ66" s="340"/>
      <c r="ANK66" s="340"/>
      <c r="ANL66" s="340"/>
      <c r="ANM66" s="340"/>
      <c r="ANN66" s="340"/>
      <c r="ANO66" s="340"/>
      <c r="ANP66" s="340"/>
      <c r="ANQ66" s="340"/>
      <c r="ANR66" s="340"/>
      <c r="ANS66" s="340"/>
      <c r="ANT66" s="340"/>
      <c r="ANU66" s="340"/>
      <c r="ANV66" s="340"/>
      <c r="ANW66" s="340"/>
      <c r="ANX66" s="340"/>
      <c r="ANY66" s="340"/>
      <c r="ANZ66" s="340"/>
      <c r="AOA66" s="340"/>
      <c r="AOB66" s="340"/>
      <c r="AOC66" s="340"/>
      <c r="AOD66" s="340"/>
      <c r="AOE66" s="340"/>
      <c r="AOF66" s="340"/>
      <c r="AOG66" s="340"/>
      <c r="AOH66" s="340"/>
      <c r="AOI66" s="340"/>
      <c r="AOJ66" s="340"/>
      <c r="AOK66" s="340"/>
      <c r="AOL66" s="340"/>
      <c r="AOM66" s="340"/>
      <c r="AON66" s="340"/>
      <c r="AOO66" s="340"/>
      <c r="AOP66" s="340"/>
      <c r="AOQ66" s="340"/>
      <c r="AOR66" s="340"/>
      <c r="AOS66" s="340"/>
      <c r="AOT66" s="340"/>
      <c r="AOU66" s="340"/>
      <c r="AOV66" s="340"/>
      <c r="AOW66" s="340"/>
      <c r="AOX66" s="340"/>
      <c r="AOY66" s="340"/>
      <c r="AOZ66" s="340"/>
      <c r="APA66" s="340"/>
      <c r="APB66" s="340"/>
      <c r="APC66" s="340"/>
      <c r="APD66" s="340"/>
      <c r="APE66" s="340"/>
      <c r="APF66" s="340"/>
      <c r="APG66" s="340"/>
      <c r="APH66" s="340"/>
      <c r="API66" s="340"/>
      <c r="APJ66" s="340"/>
      <c r="APK66" s="340"/>
      <c r="APL66" s="340"/>
      <c r="APM66" s="340"/>
      <c r="APN66" s="340"/>
      <c r="APO66" s="340"/>
      <c r="APP66" s="340"/>
      <c r="APQ66" s="340"/>
      <c r="APR66" s="340"/>
      <c r="APS66" s="340"/>
      <c r="APT66" s="340"/>
      <c r="APU66" s="340"/>
      <c r="APV66" s="340"/>
      <c r="APW66" s="340"/>
      <c r="APX66" s="340"/>
      <c r="APY66" s="340"/>
      <c r="APZ66" s="340"/>
      <c r="AQA66" s="340"/>
      <c r="AQB66" s="340"/>
      <c r="AQC66" s="340"/>
      <c r="AQD66" s="340"/>
      <c r="AQE66" s="340"/>
      <c r="AQF66" s="340"/>
      <c r="AQG66" s="340"/>
      <c r="AQH66" s="340"/>
      <c r="AQI66" s="340"/>
      <c r="AQJ66" s="340"/>
      <c r="AQK66" s="340"/>
      <c r="AQL66" s="340"/>
      <c r="AQM66" s="340"/>
      <c r="AQN66" s="340"/>
      <c r="AQO66" s="340"/>
      <c r="AQP66" s="340"/>
      <c r="AQQ66" s="340"/>
      <c r="AQR66" s="340"/>
      <c r="AQS66" s="340"/>
      <c r="AQT66" s="340"/>
      <c r="AQU66" s="340"/>
      <c r="AQV66" s="340"/>
      <c r="AQW66" s="340"/>
      <c r="AQX66" s="340"/>
      <c r="AQY66" s="340"/>
      <c r="AQZ66" s="340"/>
      <c r="ARA66" s="340"/>
      <c r="ARB66" s="340"/>
      <c r="ARC66" s="340"/>
      <c r="ARD66" s="340"/>
      <c r="ARE66" s="340"/>
      <c r="ARF66" s="340"/>
      <c r="ARG66" s="340"/>
      <c r="ARH66" s="340"/>
      <c r="ARI66" s="340"/>
      <c r="ARJ66" s="340"/>
      <c r="ARK66" s="340"/>
      <c r="ARL66" s="340"/>
      <c r="ARM66" s="340"/>
      <c r="ARN66" s="340"/>
      <c r="ARO66" s="340"/>
      <c r="ARP66" s="340"/>
      <c r="ARQ66" s="340"/>
      <c r="ARR66" s="340"/>
      <c r="ARS66" s="340"/>
      <c r="ART66" s="340"/>
      <c r="ARU66" s="340"/>
      <c r="ARV66" s="340"/>
      <c r="ARW66" s="340"/>
      <c r="ARX66" s="340"/>
      <c r="ARY66" s="340"/>
      <c r="ARZ66" s="340"/>
      <c r="ASA66" s="340"/>
      <c r="ASB66" s="340"/>
      <c r="ASC66" s="340"/>
      <c r="ASD66" s="340"/>
      <c r="ASE66" s="340"/>
      <c r="ASF66" s="340"/>
      <c r="ASG66" s="340"/>
      <c r="ASH66" s="340"/>
      <c r="ASI66" s="340"/>
      <c r="ASJ66" s="340"/>
      <c r="ASK66" s="340"/>
      <c r="ASL66" s="340"/>
      <c r="ASM66" s="340"/>
      <c r="ASN66" s="340"/>
      <c r="ASO66" s="340"/>
      <c r="ASP66" s="340"/>
      <c r="ASQ66" s="340"/>
      <c r="ASR66" s="340"/>
      <c r="ASS66" s="340"/>
      <c r="AST66" s="340"/>
      <c r="ASU66" s="340"/>
      <c r="ASV66" s="340"/>
      <c r="ASW66" s="340"/>
      <c r="ASX66" s="340"/>
      <c r="ASY66" s="340"/>
      <c r="ASZ66" s="340"/>
      <c r="ATA66" s="340"/>
      <c r="ATB66" s="340"/>
      <c r="ATC66" s="340"/>
      <c r="ATD66" s="340"/>
      <c r="ATE66" s="340"/>
      <c r="ATF66" s="340"/>
      <c r="ATG66" s="340"/>
      <c r="ATH66" s="340"/>
      <c r="ATI66" s="340"/>
      <c r="ATJ66" s="340"/>
      <c r="ATK66" s="340"/>
      <c r="ATL66" s="340"/>
      <c r="ATM66" s="340"/>
      <c r="ATN66" s="340"/>
      <c r="ATO66" s="340"/>
      <c r="ATP66" s="340"/>
      <c r="ATQ66" s="340"/>
      <c r="ATR66" s="340"/>
      <c r="ATS66" s="340"/>
      <c r="ATT66" s="340"/>
      <c r="ATU66" s="340"/>
      <c r="ATV66" s="340"/>
      <c r="ATW66" s="340"/>
      <c r="ATX66" s="340"/>
      <c r="ATY66" s="340"/>
      <c r="ATZ66" s="340"/>
      <c r="AUA66" s="340"/>
      <c r="AUB66" s="340"/>
      <c r="AUC66" s="340"/>
      <c r="AUD66" s="340"/>
      <c r="AUE66" s="340"/>
      <c r="AUF66" s="340"/>
      <c r="AUG66" s="340"/>
      <c r="AUH66" s="340"/>
      <c r="AUI66" s="340"/>
      <c r="AUJ66" s="340"/>
      <c r="AUK66" s="340"/>
      <c r="AUL66" s="340"/>
      <c r="AUM66" s="340"/>
      <c r="AUN66" s="340"/>
      <c r="AUO66" s="340"/>
      <c r="AUP66" s="340"/>
      <c r="AUQ66" s="340"/>
      <c r="AUR66" s="340"/>
      <c r="AUS66" s="340"/>
      <c r="AUT66" s="340"/>
      <c r="AUU66" s="340"/>
      <c r="AUV66" s="340"/>
      <c r="AUW66" s="340"/>
      <c r="AUX66" s="340"/>
      <c r="AUY66" s="340"/>
      <c r="AUZ66" s="340"/>
      <c r="AVA66" s="340"/>
      <c r="AVB66" s="340"/>
      <c r="AVC66" s="340"/>
      <c r="AVD66" s="340"/>
      <c r="AVE66" s="340"/>
      <c r="AVF66" s="340"/>
      <c r="AVG66" s="340"/>
      <c r="AVH66" s="340"/>
      <c r="AVI66" s="340"/>
      <c r="AVJ66" s="340"/>
      <c r="AVK66" s="340"/>
      <c r="AVL66" s="340"/>
      <c r="AVM66" s="340"/>
      <c r="AVN66" s="340"/>
      <c r="AVO66" s="340"/>
      <c r="AVP66" s="340"/>
      <c r="AVQ66" s="340"/>
      <c r="AVR66" s="340"/>
      <c r="AVS66" s="340"/>
      <c r="AVT66" s="340"/>
      <c r="AVU66" s="340"/>
      <c r="AVV66" s="340"/>
      <c r="AVW66" s="340"/>
      <c r="AVX66" s="340"/>
      <c r="AVY66" s="340"/>
      <c r="AVZ66" s="340"/>
      <c r="AWA66" s="340"/>
      <c r="AWB66" s="340"/>
      <c r="AWC66" s="340"/>
      <c r="AWD66" s="340"/>
      <c r="AWE66" s="340"/>
      <c r="AWF66" s="340"/>
      <c r="AWG66" s="340"/>
      <c r="AWH66" s="340"/>
      <c r="AWI66" s="340"/>
      <c r="AWJ66" s="340"/>
      <c r="AWK66" s="340"/>
      <c r="AWL66" s="340"/>
      <c r="AWM66" s="340"/>
      <c r="AWN66" s="340"/>
      <c r="AWO66" s="340"/>
      <c r="AWP66" s="340"/>
      <c r="AWQ66" s="340"/>
      <c r="AWR66" s="340"/>
      <c r="AWS66" s="340"/>
      <c r="AWT66" s="340"/>
      <c r="AWU66" s="340"/>
      <c r="AWV66" s="340"/>
      <c r="AWW66" s="340"/>
      <c r="AWX66" s="340"/>
      <c r="AWY66" s="340"/>
      <c r="AWZ66" s="340"/>
      <c r="AXA66" s="340"/>
      <c r="AXB66" s="340"/>
      <c r="AXC66" s="340"/>
      <c r="AXD66" s="340"/>
      <c r="AXE66" s="340"/>
      <c r="AXF66" s="340"/>
      <c r="AXG66" s="340"/>
      <c r="AXH66" s="340"/>
      <c r="AXI66" s="340"/>
      <c r="AXJ66" s="340"/>
      <c r="AXK66" s="340"/>
      <c r="AXL66" s="340"/>
      <c r="AXM66" s="340"/>
      <c r="AXN66" s="340"/>
      <c r="AXO66" s="340"/>
      <c r="AXP66" s="340"/>
      <c r="AXQ66" s="340"/>
      <c r="AXR66" s="340"/>
      <c r="AXS66" s="340"/>
      <c r="AXT66" s="340"/>
      <c r="AXU66" s="340"/>
      <c r="AXV66" s="340"/>
      <c r="AXW66" s="340"/>
      <c r="AXX66" s="340"/>
      <c r="AXY66" s="340"/>
      <c r="AXZ66" s="340"/>
      <c r="AYA66" s="340"/>
      <c r="AYB66" s="340"/>
      <c r="AYC66" s="340"/>
      <c r="AYD66" s="340"/>
      <c r="AYE66" s="340"/>
      <c r="AYF66" s="340"/>
      <c r="AYG66" s="340"/>
      <c r="AYH66" s="340"/>
      <c r="AYI66" s="340"/>
      <c r="AYJ66" s="340"/>
      <c r="AYK66" s="340"/>
      <c r="AYL66" s="340"/>
      <c r="AYM66" s="340"/>
      <c r="AYN66" s="340"/>
      <c r="AYO66" s="340"/>
      <c r="AYP66" s="340"/>
      <c r="AYQ66" s="340"/>
      <c r="AYR66" s="340"/>
      <c r="AYS66" s="340"/>
      <c r="AYT66" s="340"/>
      <c r="AYU66" s="340"/>
      <c r="AYV66" s="340"/>
      <c r="AYW66" s="340"/>
      <c r="AYX66" s="340"/>
      <c r="AYY66" s="340"/>
      <c r="AYZ66" s="340"/>
      <c r="AZA66" s="340"/>
      <c r="AZB66" s="340"/>
      <c r="AZC66" s="340"/>
      <c r="AZD66" s="340"/>
      <c r="AZE66" s="340"/>
      <c r="AZF66" s="340"/>
      <c r="AZG66" s="340"/>
      <c r="AZH66" s="340"/>
      <c r="AZI66" s="340"/>
      <c r="AZJ66" s="340"/>
      <c r="AZK66" s="340"/>
      <c r="AZL66" s="340"/>
      <c r="AZM66" s="340"/>
      <c r="AZN66" s="340"/>
      <c r="AZO66" s="340"/>
      <c r="AZP66" s="340"/>
      <c r="AZQ66" s="340"/>
      <c r="AZR66" s="340"/>
      <c r="AZS66" s="340"/>
      <c r="AZT66" s="340"/>
      <c r="AZU66" s="340"/>
      <c r="AZV66" s="340"/>
      <c r="AZW66" s="340"/>
      <c r="AZX66" s="340"/>
      <c r="AZY66" s="340"/>
      <c r="AZZ66" s="340"/>
      <c r="BAA66" s="340"/>
      <c r="BAB66" s="340"/>
      <c r="BAC66" s="340"/>
      <c r="BAD66" s="340"/>
      <c r="BAE66" s="340"/>
      <c r="BAF66" s="340"/>
      <c r="BAG66" s="340"/>
      <c r="BAH66" s="340"/>
      <c r="BAI66" s="340"/>
      <c r="BAJ66" s="340"/>
      <c r="BAK66" s="340"/>
      <c r="BAL66" s="340"/>
      <c r="BAM66" s="340"/>
      <c r="BAN66" s="340"/>
      <c r="BAO66" s="340"/>
      <c r="BAP66" s="340"/>
      <c r="BAQ66" s="340"/>
      <c r="BAR66" s="340"/>
      <c r="BAS66" s="340"/>
      <c r="BAT66" s="340"/>
      <c r="BAU66" s="340"/>
      <c r="BAV66" s="340"/>
      <c r="BAW66" s="340"/>
      <c r="BAX66" s="340"/>
      <c r="BAY66" s="340"/>
      <c r="BAZ66" s="340"/>
      <c r="BBA66" s="340"/>
      <c r="BBB66" s="340"/>
      <c r="BBC66" s="340"/>
      <c r="BBD66" s="340"/>
      <c r="BBE66" s="340"/>
      <c r="BBF66" s="340"/>
      <c r="BBG66" s="340"/>
      <c r="BBH66" s="340"/>
      <c r="BBI66" s="340"/>
      <c r="BBJ66" s="340"/>
      <c r="BBK66" s="340"/>
      <c r="BBL66" s="340"/>
      <c r="BBM66" s="340"/>
      <c r="BBN66" s="340"/>
      <c r="BBO66" s="340"/>
      <c r="BBP66" s="340"/>
      <c r="BBQ66" s="340"/>
      <c r="BBR66" s="340"/>
      <c r="BBS66" s="340"/>
      <c r="BBT66" s="340"/>
      <c r="BBU66" s="340"/>
      <c r="BBV66" s="340"/>
      <c r="BBW66" s="340"/>
      <c r="BBX66" s="340"/>
      <c r="BBY66" s="340"/>
      <c r="BBZ66" s="340"/>
      <c r="BCA66" s="340"/>
      <c r="BCB66" s="340"/>
      <c r="BCC66" s="340"/>
      <c r="BCD66" s="340"/>
      <c r="BCE66" s="340"/>
      <c r="BCF66" s="340"/>
      <c r="BCG66" s="340"/>
      <c r="BCH66" s="340"/>
      <c r="BCI66" s="340"/>
      <c r="BCJ66" s="340"/>
      <c r="BCK66" s="340"/>
      <c r="BCL66" s="340"/>
      <c r="BCM66" s="340"/>
      <c r="BCN66" s="340"/>
      <c r="BCO66" s="340"/>
      <c r="BCP66" s="340"/>
      <c r="BCQ66" s="340"/>
      <c r="BCR66" s="340"/>
      <c r="BCS66" s="340"/>
      <c r="BCT66" s="340"/>
      <c r="BCU66" s="340"/>
      <c r="BCV66" s="340"/>
      <c r="BCW66" s="340"/>
      <c r="BCX66" s="340"/>
      <c r="BCY66" s="340"/>
      <c r="BCZ66" s="340"/>
      <c r="BDA66" s="340"/>
      <c r="BDB66" s="340"/>
      <c r="BDC66" s="340"/>
      <c r="BDD66" s="340"/>
      <c r="BDE66" s="340"/>
      <c r="BDF66" s="340"/>
      <c r="BDG66" s="340"/>
      <c r="BDH66" s="340"/>
      <c r="BDI66" s="340"/>
      <c r="BDJ66" s="340"/>
      <c r="BDK66" s="340"/>
      <c r="BDL66" s="340"/>
      <c r="BDM66" s="340"/>
      <c r="BDN66" s="340"/>
      <c r="BDO66" s="340"/>
      <c r="BDP66" s="340"/>
      <c r="BDQ66" s="340"/>
      <c r="BDR66" s="340"/>
      <c r="BDS66" s="340"/>
      <c r="BDT66" s="340"/>
      <c r="BDU66" s="340"/>
      <c r="BDV66" s="340"/>
      <c r="BDW66" s="340"/>
      <c r="BDX66" s="340"/>
      <c r="BDY66" s="340"/>
      <c r="BDZ66" s="340"/>
      <c r="BEA66" s="340"/>
      <c r="BEB66" s="340"/>
      <c r="BEC66" s="340"/>
      <c r="BED66" s="340"/>
      <c r="BEE66" s="340"/>
      <c r="BEF66" s="340"/>
      <c r="BEG66" s="340"/>
      <c r="BEH66" s="340"/>
      <c r="BEI66" s="340"/>
      <c r="BEJ66" s="340"/>
      <c r="BEK66" s="340"/>
      <c r="BEL66" s="340"/>
      <c r="BEM66" s="340"/>
      <c r="BEN66" s="340"/>
      <c r="BEO66" s="340"/>
      <c r="BEP66" s="340"/>
      <c r="BEQ66" s="340"/>
      <c r="BER66" s="340"/>
      <c r="BES66" s="340"/>
      <c r="BET66" s="340"/>
      <c r="BEU66" s="340"/>
      <c r="BEV66" s="340"/>
      <c r="BEW66" s="340"/>
      <c r="BEX66" s="340"/>
      <c r="BEY66" s="340"/>
      <c r="BEZ66" s="340"/>
      <c r="BFA66" s="340"/>
      <c r="BFB66" s="340"/>
      <c r="BFC66" s="340"/>
      <c r="BFD66" s="340"/>
      <c r="BFE66" s="340"/>
      <c r="BFF66" s="340"/>
      <c r="BFG66" s="340"/>
      <c r="BFH66" s="340"/>
      <c r="BFI66" s="340"/>
      <c r="BFJ66" s="340"/>
      <c r="BFK66" s="340"/>
      <c r="BFL66" s="340"/>
      <c r="BFM66" s="340"/>
      <c r="BFN66" s="340"/>
      <c r="BFO66" s="340"/>
      <c r="BFP66" s="340"/>
      <c r="BFQ66" s="340"/>
      <c r="BFR66" s="340"/>
      <c r="BFS66" s="340"/>
      <c r="BFT66" s="340"/>
      <c r="BFU66" s="340"/>
      <c r="BFV66" s="340"/>
      <c r="BFW66" s="340"/>
      <c r="BFX66" s="340"/>
      <c r="BFY66" s="340"/>
      <c r="BFZ66" s="340"/>
      <c r="BGA66" s="340"/>
      <c r="BGB66" s="340"/>
      <c r="BGC66" s="340"/>
      <c r="BGD66" s="340"/>
      <c r="BGE66" s="340"/>
      <c r="BGF66" s="340"/>
      <c r="BGG66" s="340"/>
      <c r="BGH66" s="340"/>
      <c r="BGI66" s="340"/>
      <c r="BGJ66" s="340"/>
      <c r="BGK66" s="340"/>
      <c r="BGL66" s="340"/>
      <c r="BGM66" s="340"/>
      <c r="BGN66" s="340"/>
      <c r="BGO66" s="340"/>
      <c r="BGP66" s="340"/>
      <c r="BGQ66" s="340"/>
      <c r="BGR66" s="340"/>
      <c r="BGS66" s="340"/>
      <c r="BGT66" s="340"/>
      <c r="BGU66" s="340"/>
      <c r="BGV66" s="340"/>
      <c r="BGW66" s="340"/>
      <c r="BGX66" s="340"/>
      <c r="BGY66" s="340"/>
      <c r="BGZ66" s="340"/>
      <c r="BHA66" s="340"/>
      <c r="BHB66" s="340"/>
      <c r="BHC66" s="340"/>
      <c r="BHD66" s="340"/>
      <c r="BHE66" s="340"/>
      <c r="BHF66" s="340"/>
      <c r="BHG66" s="340"/>
      <c r="BHH66" s="340"/>
      <c r="BHI66" s="340"/>
      <c r="BHJ66" s="340"/>
      <c r="BHK66" s="340"/>
      <c r="BHL66" s="340"/>
      <c r="BHM66" s="340"/>
      <c r="BHN66" s="340"/>
      <c r="BHO66" s="340"/>
      <c r="BHP66" s="340"/>
      <c r="BHQ66" s="340"/>
      <c r="BHR66" s="340"/>
      <c r="BHS66" s="340"/>
      <c r="BHT66" s="340"/>
      <c r="BHU66" s="340"/>
      <c r="BHV66" s="340"/>
      <c r="BHW66" s="340"/>
      <c r="BHX66" s="340"/>
      <c r="BHY66" s="340"/>
      <c r="BHZ66" s="340"/>
      <c r="BIA66" s="340"/>
      <c r="BIB66" s="340"/>
      <c r="BIC66" s="340"/>
      <c r="BID66" s="340"/>
      <c r="BIE66" s="340"/>
      <c r="BIF66" s="340"/>
      <c r="BIG66" s="340"/>
      <c r="BIH66" s="340"/>
      <c r="BII66" s="340"/>
      <c r="BIJ66" s="340"/>
      <c r="BIK66" s="340"/>
      <c r="BIL66" s="340"/>
      <c r="BIM66" s="340"/>
      <c r="BIN66" s="340"/>
      <c r="BIO66" s="340"/>
      <c r="BIP66" s="340"/>
      <c r="BIQ66" s="340"/>
      <c r="BIR66" s="340"/>
      <c r="BIS66" s="340"/>
      <c r="BIT66" s="340"/>
      <c r="BIU66" s="340"/>
      <c r="BIV66" s="340"/>
      <c r="BIW66" s="340"/>
      <c r="BIX66" s="340"/>
      <c r="BIY66" s="340"/>
      <c r="BIZ66" s="340"/>
      <c r="BJA66" s="340"/>
      <c r="BJB66" s="340"/>
      <c r="BJC66" s="340"/>
      <c r="BJD66" s="340"/>
      <c r="BJE66" s="340"/>
      <c r="BJF66" s="340"/>
      <c r="BJG66" s="340"/>
      <c r="BJH66" s="340"/>
      <c r="BJI66" s="340"/>
      <c r="BJJ66" s="340"/>
      <c r="BJK66" s="340"/>
      <c r="BJL66" s="340"/>
      <c r="BJM66" s="340"/>
      <c r="BJN66" s="340"/>
      <c r="BJO66" s="340"/>
      <c r="BJP66" s="340"/>
      <c r="BJQ66" s="340"/>
      <c r="BJR66" s="340"/>
      <c r="BJS66" s="340"/>
      <c r="BJT66" s="340"/>
      <c r="BJU66" s="340"/>
      <c r="BJV66" s="340"/>
      <c r="BJW66" s="340"/>
      <c r="BJX66" s="340"/>
      <c r="BJY66" s="340"/>
      <c r="BJZ66" s="340"/>
      <c r="BKA66" s="340"/>
      <c r="BKB66" s="340"/>
      <c r="BKC66" s="340"/>
      <c r="BKD66" s="340"/>
      <c r="BKE66" s="340"/>
      <c r="BKF66" s="340"/>
      <c r="BKG66" s="340"/>
      <c r="BKH66" s="340"/>
      <c r="BKI66" s="340"/>
      <c r="BKJ66" s="340"/>
      <c r="BKK66" s="340"/>
      <c r="BKL66" s="340"/>
      <c r="BKM66" s="340"/>
      <c r="BKN66" s="340"/>
      <c r="BKO66" s="340"/>
      <c r="BKP66" s="340"/>
      <c r="BKQ66" s="340"/>
      <c r="BKR66" s="340"/>
      <c r="BKS66" s="340"/>
      <c r="BKT66" s="340"/>
      <c r="BKU66" s="340"/>
      <c r="BKV66" s="340"/>
      <c r="BKW66" s="340"/>
      <c r="BKX66" s="340"/>
      <c r="BKY66" s="340"/>
      <c r="BKZ66" s="340"/>
      <c r="BLA66" s="340"/>
      <c r="BLB66" s="340"/>
      <c r="BLC66" s="340"/>
      <c r="BLD66" s="340"/>
      <c r="BLE66" s="340"/>
      <c r="BLF66" s="340"/>
      <c r="BLG66" s="340"/>
      <c r="BLH66" s="340"/>
      <c r="BLI66" s="340"/>
      <c r="BLJ66" s="340"/>
      <c r="BLK66" s="340"/>
      <c r="BLL66" s="340"/>
      <c r="BLM66" s="340"/>
      <c r="BLN66" s="340"/>
      <c r="BLO66" s="340"/>
      <c r="BLP66" s="340"/>
      <c r="BLQ66" s="340"/>
      <c r="BLR66" s="340"/>
      <c r="BLS66" s="340"/>
      <c r="BLT66" s="340"/>
      <c r="BLU66" s="340"/>
      <c r="BLV66" s="340"/>
      <c r="BLW66" s="340"/>
      <c r="BLX66" s="340"/>
      <c r="BLY66" s="340"/>
      <c r="BLZ66" s="340"/>
      <c r="BMA66" s="340"/>
      <c r="BMB66" s="340"/>
      <c r="BMC66" s="340"/>
      <c r="BMD66" s="340"/>
      <c r="BME66" s="340"/>
      <c r="BMF66" s="340"/>
      <c r="BMG66" s="340"/>
      <c r="BMH66" s="340"/>
      <c r="BMI66" s="340"/>
      <c r="BMJ66" s="340"/>
      <c r="BMK66" s="340"/>
      <c r="BML66" s="340"/>
      <c r="BMM66" s="340"/>
      <c r="BMN66" s="340"/>
      <c r="BMO66" s="340"/>
      <c r="BMP66" s="340"/>
      <c r="BMQ66" s="340"/>
      <c r="BMR66" s="340"/>
      <c r="BMS66" s="340"/>
      <c r="BMT66" s="340"/>
      <c r="BMU66" s="340"/>
      <c r="BMV66" s="340"/>
      <c r="BMW66" s="340"/>
      <c r="BMX66" s="340"/>
      <c r="BMY66" s="340"/>
      <c r="BMZ66" s="340"/>
      <c r="BNA66" s="340"/>
      <c r="BNB66" s="340"/>
      <c r="BNC66" s="340"/>
      <c r="BND66" s="340"/>
      <c r="BNE66" s="340"/>
      <c r="BNF66" s="340"/>
      <c r="BNG66" s="340"/>
      <c r="BNH66" s="340"/>
      <c r="BNI66" s="340"/>
      <c r="BNJ66" s="340"/>
      <c r="BNK66" s="340"/>
      <c r="BNL66" s="340"/>
      <c r="BNM66" s="340"/>
      <c r="BNN66" s="340"/>
      <c r="BNO66" s="340"/>
      <c r="BNP66" s="340"/>
      <c r="BNQ66" s="340"/>
      <c r="BNR66" s="340"/>
      <c r="BNS66" s="340"/>
      <c r="BNT66" s="340"/>
      <c r="BNU66" s="340"/>
      <c r="BNV66" s="340"/>
      <c r="BNW66" s="340"/>
      <c r="BNX66" s="340"/>
      <c r="BNY66" s="340"/>
      <c r="BNZ66" s="340"/>
      <c r="BOA66" s="340"/>
      <c r="BOB66" s="340"/>
      <c r="BOC66" s="340"/>
      <c r="BOD66" s="340"/>
      <c r="BOE66" s="340"/>
      <c r="BOF66" s="340"/>
      <c r="BOG66" s="340"/>
      <c r="BOH66" s="340"/>
      <c r="BOI66" s="340"/>
      <c r="BOJ66" s="340"/>
      <c r="BOK66" s="340"/>
      <c r="BOL66" s="340"/>
      <c r="BOM66" s="340"/>
      <c r="BON66" s="340"/>
      <c r="BOO66" s="340"/>
      <c r="BOP66" s="340"/>
      <c r="BOQ66" s="340"/>
      <c r="BOR66" s="340"/>
      <c r="BOS66" s="340"/>
      <c r="BOT66" s="340"/>
      <c r="BOU66" s="340"/>
      <c r="BOV66" s="340"/>
      <c r="BOW66" s="340"/>
      <c r="BOX66" s="340"/>
      <c r="BOY66" s="340"/>
      <c r="BOZ66" s="340"/>
      <c r="BPA66" s="340"/>
      <c r="BPB66" s="340"/>
      <c r="BPC66" s="340"/>
      <c r="BPD66" s="340"/>
      <c r="BPE66" s="340"/>
      <c r="BPF66" s="340"/>
      <c r="BPG66" s="340"/>
      <c r="BPH66" s="340"/>
      <c r="BPI66" s="340"/>
      <c r="BPJ66" s="340"/>
      <c r="BPK66" s="340"/>
      <c r="BPL66" s="340"/>
      <c r="BPM66" s="340"/>
      <c r="BPN66" s="340"/>
      <c r="BPO66" s="340"/>
      <c r="BPP66" s="340"/>
      <c r="BPQ66" s="340"/>
      <c r="BPR66" s="340"/>
      <c r="BPS66" s="340"/>
      <c r="BPT66" s="340"/>
      <c r="BPU66" s="340"/>
      <c r="BPV66" s="340"/>
      <c r="BPW66" s="340"/>
      <c r="BPX66" s="340"/>
      <c r="BPY66" s="340"/>
      <c r="BPZ66" s="340"/>
      <c r="BQA66" s="340"/>
      <c r="BQB66" s="340"/>
      <c r="BQC66" s="340"/>
      <c r="BQD66" s="340"/>
      <c r="BQE66" s="340"/>
      <c r="BQF66" s="340"/>
      <c r="BQG66" s="340"/>
      <c r="BQH66" s="340"/>
      <c r="BQI66" s="340"/>
      <c r="BQJ66" s="340"/>
      <c r="BQK66" s="340"/>
      <c r="BQL66" s="340"/>
      <c r="BQM66" s="340"/>
      <c r="BQN66" s="340"/>
      <c r="BQO66" s="340"/>
      <c r="BQP66" s="340"/>
      <c r="BQQ66" s="340"/>
      <c r="BQR66" s="340"/>
      <c r="BQS66" s="340"/>
      <c r="BQT66" s="340"/>
      <c r="BQU66" s="340"/>
      <c r="BQV66" s="340"/>
      <c r="BQW66" s="340"/>
      <c r="BQX66" s="340"/>
      <c r="BQY66" s="340"/>
      <c r="BQZ66" s="340"/>
      <c r="BRA66" s="340"/>
      <c r="BRB66" s="340"/>
      <c r="BRC66" s="340"/>
      <c r="BRD66" s="340"/>
      <c r="BRE66" s="340"/>
      <c r="BRF66" s="340"/>
      <c r="BRG66" s="340"/>
      <c r="BRH66" s="340"/>
      <c r="BRI66" s="340"/>
      <c r="BRJ66" s="340"/>
      <c r="BRK66" s="340"/>
      <c r="BRL66" s="340"/>
      <c r="BRM66" s="340"/>
      <c r="BRN66" s="340"/>
      <c r="BRO66" s="340"/>
      <c r="BRP66" s="340"/>
      <c r="BRQ66" s="340"/>
      <c r="BRR66" s="340"/>
      <c r="BRS66" s="340"/>
      <c r="BRT66" s="340"/>
      <c r="BRU66" s="340"/>
      <c r="BRV66" s="340"/>
      <c r="BRW66" s="340"/>
      <c r="BRX66" s="340"/>
      <c r="BRY66" s="340"/>
      <c r="BRZ66" s="340"/>
      <c r="BSA66" s="340"/>
      <c r="BSB66" s="340"/>
      <c r="BSC66" s="340"/>
      <c r="BSD66" s="340"/>
      <c r="BSE66" s="340"/>
      <c r="BSF66" s="340"/>
      <c r="BSG66" s="340"/>
      <c r="BSH66" s="340"/>
      <c r="BSI66" s="340"/>
      <c r="BSJ66" s="340"/>
      <c r="BSK66" s="340"/>
      <c r="BSL66" s="340"/>
      <c r="BSM66" s="340"/>
      <c r="BSN66" s="340"/>
      <c r="BSO66" s="340"/>
      <c r="BSP66" s="340"/>
      <c r="BSQ66" s="340"/>
      <c r="BSR66" s="340"/>
      <c r="BSS66" s="340"/>
      <c r="BST66" s="340"/>
      <c r="BSU66" s="340"/>
      <c r="BSV66" s="340"/>
      <c r="BSW66" s="340"/>
      <c r="BSX66" s="340"/>
      <c r="BSY66" s="340"/>
      <c r="BSZ66" s="340"/>
      <c r="BTA66" s="340"/>
      <c r="BTB66" s="340"/>
      <c r="BTC66" s="340"/>
      <c r="BTD66" s="340"/>
      <c r="BTE66" s="340"/>
      <c r="BTF66" s="340"/>
      <c r="BTG66" s="340"/>
      <c r="BTH66" s="340"/>
      <c r="BTI66" s="340"/>
      <c r="BTJ66" s="340"/>
      <c r="BTK66" s="340"/>
      <c r="BTL66" s="340"/>
      <c r="BTM66" s="340"/>
      <c r="BTN66" s="340"/>
      <c r="BTO66" s="340"/>
      <c r="BTP66" s="340"/>
      <c r="BTQ66" s="340"/>
      <c r="BTR66" s="340"/>
      <c r="BTS66" s="340"/>
      <c r="BTT66" s="340"/>
      <c r="BTU66" s="340"/>
      <c r="BTV66" s="340"/>
      <c r="BTW66" s="340"/>
      <c r="BTX66" s="340"/>
      <c r="BTY66" s="340"/>
      <c r="BTZ66" s="340"/>
      <c r="BUA66" s="340"/>
      <c r="BUB66" s="340"/>
      <c r="BUC66" s="340"/>
      <c r="BUD66" s="340"/>
      <c r="BUE66" s="340"/>
      <c r="BUF66" s="340"/>
      <c r="BUG66" s="340"/>
      <c r="BUH66" s="340"/>
      <c r="BUI66" s="340"/>
      <c r="BUJ66" s="340"/>
      <c r="BUK66" s="340"/>
      <c r="BUL66" s="340"/>
      <c r="BUM66" s="340"/>
      <c r="BUN66" s="340"/>
      <c r="BUO66" s="340"/>
      <c r="BUP66" s="340"/>
      <c r="BUQ66" s="340"/>
      <c r="BUR66" s="340"/>
      <c r="BUS66" s="340"/>
      <c r="BUT66" s="340"/>
      <c r="BUU66" s="340"/>
      <c r="BUV66" s="340"/>
      <c r="BUW66" s="340"/>
      <c r="BUX66" s="340"/>
      <c r="BUY66" s="340"/>
      <c r="BUZ66" s="340"/>
      <c r="BVA66" s="340"/>
      <c r="BVB66" s="340"/>
      <c r="BVC66" s="340"/>
      <c r="BVD66" s="340"/>
      <c r="BVE66" s="340"/>
      <c r="BVF66" s="340"/>
      <c r="BVG66" s="340"/>
      <c r="BVH66" s="340"/>
      <c r="BVI66" s="340"/>
      <c r="BVJ66" s="340"/>
      <c r="BVK66" s="340"/>
      <c r="BVL66" s="340"/>
      <c r="BVM66" s="340"/>
      <c r="BVN66" s="340"/>
      <c r="BVO66" s="340"/>
      <c r="BVP66" s="340"/>
      <c r="BVQ66" s="340"/>
      <c r="BVR66" s="340"/>
      <c r="BVS66" s="340"/>
      <c r="BVT66" s="340"/>
      <c r="BVU66" s="340"/>
      <c r="BVV66" s="340"/>
      <c r="BVW66" s="340"/>
      <c r="BVX66" s="340"/>
      <c r="BVY66" s="340"/>
      <c r="BVZ66" s="340"/>
      <c r="BWA66" s="340"/>
      <c r="BWB66" s="340"/>
      <c r="BWC66" s="340"/>
      <c r="BWD66" s="340"/>
      <c r="BWE66" s="340"/>
      <c r="BWF66" s="340"/>
      <c r="BWG66" s="340"/>
      <c r="BWH66" s="340"/>
      <c r="BWI66" s="340"/>
      <c r="BWJ66" s="340"/>
      <c r="BWK66" s="340"/>
      <c r="BWL66" s="340"/>
      <c r="BWM66" s="340"/>
      <c r="BWN66" s="340"/>
      <c r="BWO66" s="340"/>
      <c r="BWP66" s="340"/>
      <c r="BWQ66" s="340"/>
      <c r="BWR66" s="340"/>
      <c r="BWS66" s="340"/>
      <c r="BWT66" s="340"/>
      <c r="BWU66" s="340"/>
      <c r="BWV66" s="340"/>
      <c r="BWW66" s="340"/>
      <c r="BWX66" s="340"/>
      <c r="BWY66" s="340"/>
      <c r="BWZ66" s="340"/>
      <c r="BXA66" s="340"/>
      <c r="BXB66" s="340"/>
      <c r="BXC66" s="340"/>
      <c r="BXD66" s="340"/>
      <c r="BXE66" s="340"/>
      <c r="BXF66" s="340"/>
      <c r="BXG66" s="340"/>
      <c r="BXH66" s="340"/>
      <c r="BXI66" s="340"/>
      <c r="BXJ66" s="340"/>
      <c r="BXK66" s="340"/>
      <c r="BXL66" s="340"/>
      <c r="BXM66" s="340"/>
      <c r="BXN66" s="340"/>
      <c r="BXO66" s="340"/>
      <c r="BXP66" s="340"/>
      <c r="BXQ66" s="340"/>
      <c r="BXR66" s="340"/>
      <c r="BXS66" s="340"/>
      <c r="BXT66" s="340"/>
      <c r="BXU66" s="340"/>
      <c r="BXV66" s="340"/>
      <c r="BXW66" s="340"/>
      <c r="BXX66" s="340"/>
      <c r="BXY66" s="340"/>
      <c r="BXZ66" s="340"/>
      <c r="BYA66" s="340"/>
      <c r="BYB66" s="340"/>
      <c r="BYC66" s="340"/>
      <c r="BYD66" s="340"/>
      <c r="BYE66" s="340"/>
      <c r="BYF66" s="340"/>
      <c r="BYG66" s="340"/>
      <c r="BYH66" s="340"/>
      <c r="BYI66" s="340"/>
      <c r="BYJ66" s="340"/>
      <c r="BYK66" s="340"/>
      <c r="BYL66" s="340"/>
      <c r="BYM66" s="340"/>
      <c r="BYN66" s="340"/>
      <c r="BYO66" s="340"/>
      <c r="BYP66" s="340"/>
      <c r="BYQ66" s="340"/>
      <c r="BYR66" s="340"/>
      <c r="BYS66" s="340"/>
      <c r="BYT66" s="340"/>
      <c r="BYU66" s="340"/>
      <c r="BYV66" s="340"/>
      <c r="BYW66" s="340"/>
      <c r="BYX66" s="340"/>
      <c r="BYY66" s="340"/>
      <c r="BYZ66" s="340"/>
      <c r="BZA66" s="340"/>
      <c r="BZB66" s="340"/>
      <c r="BZC66" s="340"/>
      <c r="BZD66" s="340"/>
      <c r="BZE66" s="340"/>
      <c r="BZF66" s="340"/>
      <c r="BZG66" s="340"/>
      <c r="BZH66" s="340"/>
      <c r="BZI66" s="340"/>
      <c r="BZJ66" s="340"/>
      <c r="BZK66" s="340"/>
      <c r="BZL66" s="340"/>
      <c r="BZM66" s="340"/>
      <c r="BZN66" s="340"/>
      <c r="BZO66" s="340"/>
      <c r="BZP66" s="340"/>
      <c r="BZQ66" s="340"/>
      <c r="BZR66" s="340"/>
      <c r="BZS66" s="340"/>
      <c r="BZT66" s="340"/>
      <c r="BZU66" s="340"/>
      <c r="BZV66" s="340"/>
      <c r="BZW66" s="340"/>
      <c r="BZX66" s="340"/>
      <c r="BZY66" s="340"/>
      <c r="BZZ66" s="340"/>
      <c r="CAA66" s="340"/>
      <c r="CAB66" s="340"/>
      <c r="CAC66" s="340"/>
      <c r="CAD66" s="340"/>
      <c r="CAE66" s="340"/>
      <c r="CAF66" s="340"/>
      <c r="CAG66" s="340"/>
      <c r="CAH66" s="340"/>
      <c r="CAI66" s="340"/>
      <c r="CAJ66" s="340"/>
      <c r="CAK66" s="340"/>
      <c r="CAL66" s="340"/>
      <c r="CAM66" s="340"/>
      <c r="CAN66" s="340"/>
      <c r="CAO66" s="340"/>
      <c r="CAP66" s="340"/>
      <c r="CAQ66" s="340"/>
      <c r="CAR66" s="340"/>
      <c r="CAS66" s="340"/>
      <c r="CAT66" s="340"/>
      <c r="CAU66" s="340"/>
      <c r="CAV66" s="340"/>
      <c r="CAW66" s="340"/>
      <c r="CAX66" s="340"/>
      <c r="CAY66" s="340"/>
      <c r="CAZ66" s="340"/>
      <c r="CBA66" s="340"/>
      <c r="CBB66" s="340"/>
      <c r="CBC66" s="340"/>
      <c r="CBD66" s="340"/>
      <c r="CBE66" s="340"/>
      <c r="CBF66" s="340"/>
      <c r="CBG66" s="340"/>
      <c r="CBH66" s="340"/>
      <c r="CBI66" s="340"/>
      <c r="CBJ66" s="340"/>
      <c r="CBK66" s="340"/>
      <c r="CBL66" s="340"/>
      <c r="CBM66" s="340"/>
      <c r="CBN66" s="340"/>
      <c r="CBO66" s="340"/>
      <c r="CBP66" s="340"/>
      <c r="CBQ66" s="340"/>
      <c r="CBR66" s="340"/>
      <c r="CBS66" s="340"/>
      <c r="CBT66" s="340"/>
      <c r="CBU66" s="340"/>
      <c r="CBV66" s="340"/>
      <c r="CBW66" s="340"/>
      <c r="CBX66" s="340"/>
      <c r="CBY66" s="340"/>
      <c r="CBZ66" s="340"/>
      <c r="CCA66" s="340"/>
      <c r="CCB66" s="340"/>
      <c r="CCC66" s="340"/>
      <c r="CCD66" s="340"/>
      <c r="CCE66" s="340"/>
      <c r="CCF66" s="340"/>
      <c r="CCG66" s="340"/>
      <c r="CCH66" s="340"/>
      <c r="CCI66" s="340"/>
      <c r="CCJ66" s="340"/>
      <c r="CCK66" s="340"/>
      <c r="CCL66" s="340"/>
      <c r="CCM66" s="340"/>
      <c r="CCN66" s="340"/>
      <c r="CCO66" s="340"/>
      <c r="CCP66" s="340"/>
      <c r="CCQ66" s="340"/>
      <c r="CCR66" s="340"/>
      <c r="CCS66" s="340"/>
      <c r="CCT66" s="340"/>
      <c r="CCU66" s="340"/>
      <c r="CCV66" s="340"/>
      <c r="CCW66" s="340"/>
      <c r="CCX66" s="340"/>
      <c r="CCY66" s="340"/>
      <c r="CCZ66" s="340"/>
      <c r="CDA66" s="340"/>
      <c r="CDB66" s="340"/>
      <c r="CDC66" s="340"/>
      <c r="CDD66" s="340"/>
      <c r="CDE66" s="340"/>
      <c r="CDF66" s="340"/>
      <c r="CDG66" s="340"/>
      <c r="CDH66" s="340"/>
      <c r="CDI66" s="340"/>
      <c r="CDJ66" s="340"/>
      <c r="CDK66" s="340"/>
      <c r="CDL66" s="340"/>
      <c r="CDM66" s="340"/>
      <c r="CDN66" s="340"/>
      <c r="CDO66" s="340"/>
      <c r="CDP66" s="340"/>
      <c r="CDQ66" s="340"/>
      <c r="CDR66" s="340"/>
      <c r="CDS66" s="340"/>
      <c r="CDT66" s="340"/>
      <c r="CDU66" s="340"/>
      <c r="CDV66" s="340"/>
      <c r="CDW66" s="340"/>
      <c r="CDX66" s="340"/>
      <c r="CDY66" s="340"/>
      <c r="CDZ66" s="340"/>
      <c r="CEA66" s="340"/>
      <c r="CEB66" s="340"/>
      <c r="CEC66" s="340"/>
      <c r="CED66" s="340"/>
      <c r="CEE66" s="340"/>
      <c r="CEF66" s="340"/>
      <c r="CEG66" s="340"/>
      <c r="CEH66" s="340"/>
      <c r="CEI66" s="340"/>
      <c r="CEJ66" s="340"/>
      <c r="CEK66" s="340"/>
      <c r="CEL66" s="340"/>
      <c r="CEM66" s="340"/>
      <c r="CEN66" s="340"/>
      <c r="CEO66" s="340"/>
      <c r="CEP66" s="340"/>
      <c r="CEQ66" s="340"/>
      <c r="CER66" s="340"/>
      <c r="CES66" s="340"/>
      <c r="CET66" s="340"/>
      <c r="CEU66" s="340"/>
      <c r="CEV66" s="340"/>
      <c r="CEW66" s="340"/>
      <c r="CEX66" s="340"/>
      <c r="CEY66" s="340"/>
      <c r="CEZ66" s="340"/>
      <c r="CFA66" s="340"/>
      <c r="CFB66" s="340"/>
      <c r="CFC66" s="340"/>
      <c r="CFD66" s="340"/>
      <c r="CFE66" s="340"/>
      <c r="CFF66" s="340"/>
      <c r="CFG66" s="340"/>
      <c r="CFH66" s="340"/>
      <c r="CFI66" s="340"/>
      <c r="CFJ66" s="340"/>
      <c r="CFK66" s="340"/>
      <c r="CFL66" s="340"/>
      <c r="CFM66" s="340"/>
      <c r="CFN66" s="340"/>
      <c r="CFO66" s="340"/>
      <c r="CFP66" s="340"/>
      <c r="CFQ66" s="340"/>
      <c r="CFR66" s="340"/>
      <c r="CFS66" s="340"/>
      <c r="CFT66" s="340"/>
      <c r="CFU66" s="340"/>
      <c r="CFV66" s="340"/>
      <c r="CFW66" s="340"/>
      <c r="CFX66" s="340"/>
      <c r="CFY66" s="340"/>
      <c r="CFZ66" s="340"/>
      <c r="CGA66" s="340"/>
      <c r="CGB66" s="340"/>
      <c r="CGC66" s="340"/>
      <c r="CGD66" s="340"/>
      <c r="CGE66" s="340"/>
      <c r="CGF66" s="340"/>
      <c r="CGG66" s="340"/>
      <c r="CGH66" s="340"/>
      <c r="CGI66" s="340"/>
      <c r="CGJ66" s="340"/>
      <c r="CGK66" s="340"/>
      <c r="CGL66" s="340"/>
      <c r="CGM66" s="340"/>
      <c r="CGN66" s="340"/>
      <c r="CGO66" s="340"/>
      <c r="CGP66" s="340"/>
      <c r="CGQ66" s="340"/>
      <c r="CGR66" s="340"/>
      <c r="CGS66" s="340"/>
      <c r="CGT66" s="340"/>
      <c r="CGU66" s="340"/>
      <c r="CGV66" s="340"/>
      <c r="CGW66" s="340"/>
      <c r="CGX66" s="340"/>
      <c r="CGY66" s="340"/>
      <c r="CGZ66" s="340"/>
      <c r="CHA66" s="340"/>
      <c r="CHB66" s="340"/>
      <c r="CHC66" s="340"/>
      <c r="CHD66" s="340"/>
      <c r="CHE66" s="340"/>
      <c r="CHF66" s="340"/>
      <c r="CHG66" s="340"/>
      <c r="CHH66" s="340"/>
      <c r="CHI66" s="340"/>
      <c r="CHJ66" s="340"/>
      <c r="CHK66" s="340"/>
      <c r="CHL66" s="340"/>
      <c r="CHM66" s="340"/>
      <c r="CHN66" s="340"/>
      <c r="CHO66" s="340"/>
      <c r="CHP66" s="340"/>
      <c r="CHQ66" s="340"/>
      <c r="CHR66" s="340"/>
      <c r="CHS66" s="340"/>
      <c r="CHT66" s="340"/>
      <c r="CHU66" s="340"/>
      <c r="CHV66" s="340"/>
      <c r="CHW66" s="340"/>
      <c r="CHX66" s="340"/>
      <c r="CHY66" s="340"/>
      <c r="CHZ66" s="340"/>
      <c r="CIA66" s="340"/>
      <c r="CIB66" s="340"/>
      <c r="CIC66" s="340"/>
      <c r="CID66" s="340"/>
      <c r="CIE66" s="340"/>
      <c r="CIF66" s="340"/>
      <c r="CIG66" s="340"/>
      <c r="CIH66" s="340"/>
      <c r="CII66" s="340"/>
      <c r="CIJ66" s="340"/>
      <c r="CIK66" s="340"/>
      <c r="CIL66" s="340"/>
      <c r="CIM66" s="340"/>
      <c r="CIN66" s="340"/>
      <c r="CIO66" s="340"/>
      <c r="CIP66" s="340"/>
      <c r="CIQ66" s="340"/>
      <c r="CIR66" s="340"/>
      <c r="CIS66" s="340"/>
      <c r="CIT66" s="340"/>
      <c r="CIU66" s="340"/>
      <c r="CIV66" s="340"/>
      <c r="CIW66" s="340"/>
      <c r="CIX66" s="340"/>
      <c r="CIY66" s="340"/>
      <c r="CIZ66" s="340"/>
      <c r="CJA66" s="340"/>
      <c r="CJB66" s="340"/>
      <c r="CJC66" s="340"/>
      <c r="CJD66" s="340"/>
      <c r="CJE66" s="340"/>
      <c r="CJF66" s="340"/>
      <c r="CJG66" s="340"/>
      <c r="CJH66" s="340"/>
      <c r="CJI66" s="340"/>
      <c r="CJJ66" s="340"/>
      <c r="CJK66" s="340"/>
      <c r="CJL66" s="340"/>
      <c r="CJM66" s="340"/>
      <c r="CJN66" s="340"/>
      <c r="CJO66" s="340"/>
      <c r="CJP66" s="340"/>
      <c r="CJQ66" s="340"/>
      <c r="CJR66" s="340"/>
      <c r="CJS66" s="340"/>
      <c r="CJT66" s="340"/>
      <c r="CJU66" s="340"/>
      <c r="CJV66" s="340"/>
      <c r="CJW66" s="340"/>
      <c r="CJX66" s="340"/>
      <c r="CJY66" s="340"/>
      <c r="CJZ66" s="340"/>
      <c r="CKA66" s="340"/>
      <c r="CKB66" s="340"/>
      <c r="CKC66" s="340"/>
      <c r="CKD66" s="340"/>
      <c r="CKE66" s="340"/>
      <c r="CKF66" s="340"/>
      <c r="CKG66" s="340"/>
      <c r="CKH66" s="340"/>
      <c r="CKI66" s="340"/>
      <c r="CKJ66" s="340"/>
      <c r="CKK66" s="340"/>
      <c r="CKL66" s="340"/>
      <c r="CKM66" s="340"/>
      <c r="CKN66" s="340"/>
      <c r="CKO66" s="340"/>
      <c r="CKP66" s="340"/>
      <c r="CKQ66" s="340"/>
      <c r="CKR66" s="340"/>
      <c r="CKS66" s="340"/>
      <c r="CKT66" s="340"/>
      <c r="CKU66" s="340"/>
      <c r="CKV66" s="340"/>
      <c r="CKW66" s="340"/>
      <c r="CKX66" s="340"/>
      <c r="CKY66" s="340"/>
      <c r="CKZ66" s="340"/>
      <c r="CLA66" s="340"/>
      <c r="CLB66" s="340"/>
      <c r="CLC66" s="340"/>
      <c r="CLD66" s="340"/>
      <c r="CLE66" s="340"/>
      <c r="CLF66" s="340"/>
      <c r="CLG66" s="340"/>
      <c r="CLH66" s="340"/>
      <c r="CLI66" s="340"/>
      <c r="CLJ66" s="340"/>
      <c r="CLK66" s="340"/>
      <c r="CLL66" s="340"/>
      <c r="CLM66" s="340"/>
      <c r="CLN66" s="340"/>
      <c r="CLO66" s="340"/>
      <c r="CLP66" s="340"/>
      <c r="CLQ66" s="340"/>
      <c r="CLR66" s="340"/>
      <c r="CLS66" s="340"/>
      <c r="CLT66" s="340"/>
      <c r="CLU66" s="340"/>
      <c r="CLV66" s="340"/>
      <c r="CLW66" s="340"/>
      <c r="CLX66" s="340"/>
      <c r="CLY66" s="340"/>
      <c r="CLZ66" s="340"/>
      <c r="CMA66" s="340"/>
      <c r="CMB66" s="340"/>
      <c r="CMC66" s="340"/>
      <c r="CMD66" s="340"/>
      <c r="CME66" s="340"/>
      <c r="CMF66" s="340"/>
      <c r="CMG66" s="340"/>
      <c r="CMH66" s="340"/>
      <c r="CMI66" s="340"/>
      <c r="CMJ66" s="340"/>
      <c r="CMK66" s="340"/>
      <c r="CML66" s="340"/>
      <c r="CMM66" s="340"/>
      <c r="CMN66" s="340"/>
      <c r="CMO66" s="340"/>
      <c r="CMP66" s="340"/>
      <c r="CMQ66" s="340"/>
      <c r="CMR66" s="340"/>
      <c r="CMS66" s="340"/>
      <c r="CMT66" s="340"/>
      <c r="CMU66" s="340"/>
      <c r="CMV66" s="340"/>
      <c r="CMW66" s="340"/>
      <c r="CMX66" s="340"/>
      <c r="CMY66" s="340"/>
      <c r="CMZ66" s="340"/>
      <c r="CNA66" s="340"/>
      <c r="CNB66" s="340"/>
      <c r="CNC66" s="340"/>
      <c r="CND66" s="340"/>
      <c r="CNE66" s="340"/>
      <c r="CNF66" s="340"/>
      <c r="CNG66" s="340"/>
      <c r="CNH66" s="340"/>
      <c r="CNI66" s="340"/>
      <c r="CNJ66" s="340"/>
      <c r="CNK66" s="340"/>
      <c r="CNL66" s="340"/>
      <c r="CNM66" s="340"/>
      <c r="CNN66" s="340"/>
      <c r="CNO66" s="340"/>
      <c r="CNP66" s="340"/>
      <c r="CNQ66" s="340"/>
      <c r="CNR66" s="340"/>
      <c r="CNS66" s="340"/>
      <c r="CNT66" s="340"/>
      <c r="CNU66" s="340"/>
      <c r="CNV66" s="340"/>
      <c r="CNW66" s="340"/>
      <c r="CNX66" s="340"/>
      <c r="CNY66" s="340"/>
      <c r="CNZ66" s="340"/>
      <c r="COA66" s="340"/>
      <c r="COB66" s="340"/>
      <c r="COC66" s="340"/>
      <c r="COD66" s="340"/>
      <c r="COE66" s="340"/>
      <c r="COF66" s="340"/>
      <c r="COG66" s="340"/>
      <c r="COH66" s="340"/>
      <c r="COI66" s="340"/>
      <c r="COJ66" s="340"/>
      <c r="COK66" s="340"/>
      <c r="COL66" s="340"/>
      <c r="COM66" s="340"/>
      <c r="CON66" s="340"/>
      <c r="COO66" s="340"/>
      <c r="COP66" s="340"/>
      <c r="COQ66" s="340"/>
      <c r="COR66" s="340"/>
      <c r="COS66" s="340"/>
      <c r="COT66" s="340"/>
      <c r="COU66" s="340"/>
      <c r="COV66" s="340"/>
      <c r="COW66" s="340"/>
      <c r="COX66" s="340"/>
      <c r="COY66" s="340"/>
      <c r="COZ66" s="340"/>
      <c r="CPA66" s="340"/>
      <c r="CPB66" s="340"/>
      <c r="CPC66" s="340"/>
      <c r="CPD66" s="340"/>
      <c r="CPE66" s="340"/>
      <c r="CPF66" s="340"/>
      <c r="CPG66" s="340"/>
      <c r="CPH66" s="340"/>
      <c r="CPI66" s="340"/>
      <c r="CPJ66" s="340"/>
      <c r="CPK66" s="340"/>
      <c r="CPL66" s="340"/>
      <c r="CPM66" s="340"/>
      <c r="CPN66" s="340"/>
      <c r="CPO66" s="340"/>
      <c r="CPP66" s="340"/>
      <c r="CPQ66" s="340"/>
      <c r="CPR66" s="340"/>
      <c r="CPS66" s="340"/>
      <c r="CPT66" s="340"/>
      <c r="CPU66" s="340"/>
      <c r="CPV66" s="340"/>
      <c r="CPW66" s="340"/>
      <c r="CPX66" s="340"/>
      <c r="CPY66" s="340"/>
      <c r="CPZ66" s="340"/>
      <c r="CQA66" s="340"/>
      <c r="CQB66" s="340"/>
      <c r="CQC66" s="340"/>
      <c r="CQD66" s="340"/>
      <c r="CQE66" s="340"/>
      <c r="CQF66" s="340"/>
      <c r="CQG66" s="340"/>
      <c r="CQH66" s="340"/>
      <c r="CQI66" s="340"/>
      <c r="CQJ66" s="340"/>
      <c r="CQK66" s="340"/>
      <c r="CQL66" s="340"/>
      <c r="CQM66" s="340"/>
      <c r="CQN66" s="340"/>
      <c r="CQO66" s="340"/>
      <c r="CQP66" s="340"/>
      <c r="CQQ66" s="340"/>
      <c r="CQR66" s="340"/>
      <c r="CQS66" s="340"/>
      <c r="CQT66" s="340"/>
      <c r="CQU66" s="340"/>
      <c r="CQV66" s="340"/>
      <c r="CQW66" s="340"/>
      <c r="CQX66" s="340"/>
      <c r="CQY66" s="340"/>
      <c r="CQZ66" s="340"/>
      <c r="CRA66" s="340"/>
      <c r="CRB66" s="340"/>
      <c r="CRC66" s="340"/>
      <c r="CRD66" s="340"/>
      <c r="CRE66" s="340"/>
      <c r="CRF66" s="340"/>
      <c r="CRG66" s="340"/>
      <c r="CRH66" s="340"/>
      <c r="CRI66" s="340"/>
      <c r="CRJ66" s="340"/>
      <c r="CRK66" s="340"/>
      <c r="CRL66" s="340"/>
      <c r="CRM66" s="340"/>
      <c r="CRN66" s="340"/>
      <c r="CRO66" s="340"/>
      <c r="CRP66" s="340"/>
      <c r="CRQ66" s="340"/>
      <c r="CRR66" s="340"/>
      <c r="CRS66" s="340"/>
      <c r="CRT66" s="340"/>
      <c r="CRU66" s="340"/>
      <c r="CRV66" s="340"/>
      <c r="CRW66" s="340"/>
      <c r="CRX66" s="340"/>
      <c r="CRY66" s="340"/>
      <c r="CRZ66" s="340"/>
      <c r="CSA66" s="340"/>
      <c r="CSB66" s="340"/>
      <c r="CSC66" s="340"/>
      <c r="CSD66" s="340"/>
      <c r="CSE66" s="340"/>
      <c r="CSF66" s="340"/>
      <c r="CSG66" s="340"/>
      <c r="CSH66" s="340"/>
      <c r="CSI66" s="340"/>
      <c r="CSJ66" s="340"/>
      <c r="CSK66" s="340"/>
      <c r="CSL66" s="340"/>
      <c r="CSM66" s="340"/>
      <c r="CSN66" s="340"/>
      <c r="CSO66" s="340"/>
      <c r="CSP66" s="340"/>
      <c r="CSQ66" s="340"/>
      <c r="CSR66" s="340"/>
      <c r="CSS66" s="340"/>
      <c r="CST66" s="340"/>
      <c r="CSU66" s="340"/>
      <c r="CSV66" s="340"/>
      <c r="CSW66" s="340"/>
      <c r="CSX66" s="340"/>
      <c r="CSY66" s="340"/>
      <c r="CSZ66" s="340"/>
      <c r="CTA66" s="340"/>
      <c r="CTB66" s="340"/>
      <c r="CTC66" s="340"/>
      <c r="CTD66" s="340"/>
      <c r="CTE66" s="340"/>
      <c r="CTF66" s="340"/>
      <c r="CTG66" s="340"/>
      <c r="CTH66" s="340"/>
      <c r="CTI66" s="340"/>
      <c r="CTJ66" s="340"/>
      <c r="CTK66" s="340"/>
      <c r="CTL66" s="340"/>
      <c r="CTM66" s="340"/>
      <c r="CTN66" s="340"/>
      <c r="CTO66" s="340"/>
      <c r="CTP66" s="340"/>
      <c r="CTQ66" s="340"/>
      <c r="CTR66" s="340"/>
      <c r="CTS66" s="340"/>
      <c r="CTT66" s="340"/>
      <c r="CTU66" s="340"/>
      <c r="CTV66" s="340"/>
      <c r="CTW66" s="340"/>
      <c r="CTX66" s="340"/>
      <c r="CTY66" s="340"/>
      <c r="CTZ66" s="340"/>
      <c r="CUA66" s="340"/>
      <c r="CUB66" s="340"/>
      <c r="CUC66" s="340"/>
      <c r="CUD66" s="340"/>
      <c r="CUE66" s="340"/>
      <c r="CUF66" s="340"/>
      <c r="CUG66" s="340"/>
      <c r="CUH66" s="340"/>
      <c r="CUI66" s="340"/>
      <c r="CUJ66" s="340"/>
      <c r="CUK66" s="340"/>
      <c r="CUL66" s="340"/>
      <c r="CUM66" s="340"/>
      <c r="CUN66" s="340"/>
      <c r="CUO66" s="340"/>
      <c r="CUP66" s="340"/>
      <c r="CUQ66" s="340"/>
      <c r="CUR66" s="340"/>
      <c r="CUS66" s="340"/>
      <c r="CUT66" s="340"/>
      <c r="CUU66" s="340"/>
      <c r="CUV66" s="340"/>
      <c r="CUW66" s="340"/>
      <c r="CUX66" s="340"/>
      <c r="CUY66" s="340"/>
      <c r="CUZ66" s="340"/>
      <c r="CVA66" s="340"/>
      <c r="CVB66" s="340"/>
      <c r="CVC66" s="340"/>
      <c r="CVD66" s="340"/>
      <c r="CVE66" s="340"/>
      <c r="CVF66" s="340"/>
      <c r="CVG66" s="340"/>
      <c r="CVH66" s="340"/>
      <c r="CVI66" s="340"/>
      <c r="CVJ66" s="340"/>
      <c r="CVK66" s="340"/>
      <c r="CVL66" s="340"/>
      <c r="CVM66" s="340"/>
      <c r="CVN66" s="340"/>
      <c r="CVO66" s="340"/>
      <c r="CVP66" s="340"/>
      <c r="CVQ66" s="340"/>
      <c r="CVR66" s="340"/>
      <c r="CVS66" s="340"/>
      <c r="CVT66" s="340"/>
      <c r="CVU66" s="340"/>
      <c r="CVV66" s="340"/>
      <c r="CVW66" s="340"/>
      <c r="CVX66" s="340"/>
      <c r="CVY66" s="340"/>
      <c r="CVZ66" s="340"/>
      <c r="CWA66" s="340"/>
      <c r="CWB66" s="340"/>
      <c r="CWC66" s="340"/>
      <c r="CWD66" s="340"/>
      <c r="CWE66" s="340"/>
      <c r="CWF66" s="340"/>
      <c r="CWG66" s="340"/>
      <c r="CWH66" s="340"/>
      <c r="CWI66" s="340"/>
      <c r="CWJ66" s="340"/>
      <c r="CWK66" s="340"/>
      <c r="CWL66" s="340"/>
      <c r="CWM66" s="340"/>
      <c r="CWN66" s="340"/>
      <c r="CWO66" s="340"/>
      <c r="CWP66" s="340"/>
      <c r="CWQ66" s="340"/>
      <c r="CWR66" s="340"/>
      <c r="CWS66" s="340"/>
      <c r="CWT66" s="340"/>
      <c r="CWU66" s="340"/>
      <c r="CWV66" s="340"/>
      <c r="CWW66" s="340"/>
      <c r="CWX66" s="340"/>
      <c r="CWY66" s="340"/>
      <c r="CWZ66" s="340"/>
      <c r="CXA66" s="340"/>
      <c r="CXB66" s="340"/>
      <c r="CXC66" s="340"/>
      <c r="CXD66" s="340"/>
      <c r="CXE66" s="340"/>
      <c r="CXF66" s="340"/>
      <c r="CXG66" s="340"/>
      <c r="CXH66" s="340"/>
      <c r="CXI66" s="340"/>
      <c r="CXJ66" s="340"/>
      <c r="CXK66" s="340"/>
      <c r="CXL66" s="340"/>
      <c r="CXM66" s="340"/>
      <c r="CXN66" s="340"/>
      <c r="CXO66" s="340"/>
      <c r="CXP66" s="340"/>
      <c r="CXQ66" s="340"/>
      <c r="CXR66" s="340"/>
      <c r="CXS66" s="340"/>
      <c r="CXT66" s="340"/>
      <c r="CXU66" s="340"/>
      <c r="CXV66" s="340"/>
      <c r="CXW66" s="340"/>
      <c r="CXX66" s="340"/>
      <c r="CXY66" s="340"/>
      <c r="CXZ66" s="340"/>
      <c r="CYA66" s="340"/>
      <c r="CYB66" s="340"/>
      <c r="CYC66" s="340"/>
      <c r="CYD66" s="340"/>
      <c r="CYE66" s="340"/>
      <c r="CYF66" s="340"/>
      <c r="CYG66" s="340"/>
      <c r="CYH66" s="340"/>
      <c r="CYI66" s="340"/>
      <c r="CYJ66" s="340"/>
      <c r="CYK66" s="340"/>
      <c r="CYL66" s="340"/>
      <c r="CYM66" s="340"/>
      <c r="CYN66" s="340"/>
      <c r="CYO66" s="340"/>
      <c r="CYP66" s="340"/>
      <c r="CYQ66" s="340"/>
      <c r="CYR66" s="340"/>
      <c r="CYS66" s="340"/>
      <c r="CYT66" s="340"/>
      <c r="CYU66" s="340"/>
      <c r="CYV66" s="340"/>
      <c r="CYW66" s="340"/>
      <c r="CYX66" s="340"/>
      <c r="CYY66" s="340"/>
      <c r="CYZ66" s="340"/>
      <c r="CZA66" s="340"/>
      <c r="CZB66" s="340"/>
      <c r="CZC66" s="340"/>
      <c r="CZD66" s="340"/>
      <c r="CZE66" s="340"/>
      <c r="CZF66" s="340"/>
      <c r="CZG66" s="340"/>
      <c r="CZH66" s="340"/>
      <c r="CZI66" s="340"/>
      <c r="CZJ66" s="340"/>
      <c r="CZK66" s="340"/>
      <c r="CZL66" s="340"/>
      <c r="CZM66" s="340"/>
      <c r="CZN66" s="340"/>
      <c r="CZO66" s="340"/>
      <c r="CZP66" s="340"/>
      <c r="CZQ66" s="340"/>
      <c r="CZR66" s="340"/>
      <c r="CZS66" s="340"/>
      <c r="CZT66" s="340"/>
      <c r="CZU66" s="340"/>
      <c r="CZV66" s="340"/>
      <c r="CZW66" s="340"/>
      <c r="CZX66" s="340"/>
      <c r="CZY66" s="340"/>
      <c r="CZZ66" s="340"/>
      <c r="DAA66" s="340"/>
      <c r="DAB66" s="340"/>
      <c r="DAC66" s="340"/>
      <c r="DAD66" s="340"/>
      <c r="DAE66" s="340"/>
      <c r="DAF66" s="340"/>
      <c r="DAG66" s="340"/>
      <c r="DAH66" s="340"/>
      <c r="DAI66" s="340"/>
      <c r="DAJ66" s="340"/>
      <c r="DAK66" s="340"/>
      <c r="DAL66" s="340"/>
      <c r="DAM66" s="340"/>
      <c r="DAN66" s="340"/>
      <c r="DAO66" s="340"/>
      <c r="DAP66" s="340"/>
      <c r="DAQ66" s="340"/>
      <c r="DAR66" s="340"/>
      <c r="DAS66" s="340"/>
      <c r="DAT66" s="340"/>
      <c r="DAU66" s="340"/>
      <c r="DAV66" s="340"/>
      <c r="DAW66" s="340"/>
      <c r="DAX66" s="340"/>
      <c r="DAY66" s="340"/>
      <c r="DAZ66" s="340"/>
      <c r="DBA66" s="340"/>
      <c r="DBB66" s="340"/>
      <c r="DBC66" s="340"/>
      <c r="DBD66" s="340"/>
      <c r="DBE66" s="340"/>
      <c r="DBF66" s="340"/>
      <c r="DBG66" s="340"/>
      <c r="DBH66" s="340"/>
      <c r="DBI66" s="340"/>
      <c r="DBJ66" s="340"/>
      <c r="DBK66" s="340"/>
      <c r="DBL66" s="340"/>
      <c r="DBM66" s="340"/>
      <c r="DBN66" s="340"/>
      <c r="DBO66" s="340"/>
      <c r="DBP66" s="340"/>
      <c r="DBQ66" s="340"/>
      <c r="DBR66" s="340"/>
      <c r="DBS66" s="340"/>
      <c r="DBT66" s="340"/>
      <c r="DBU66" s="340"/>
      <c r="DBV66" s="340"/>
      <c r="DBW66" s="340"/>
      <c r="DBX66" s="340"/>
      <c r="DBY66" s="340"/>
      <c r="DBZ66" s="340"/>
      <c r="DCA66" s="340"/>
      <c r="DCB66" s="340"/>
      <c r="DCC66" s="340"/>
      <c r="DCD66" s="340"/>
      <c r="DCE66" s="340"/>
      <c r="DCF66" s="340"/>
      <c r="DCG66" s="340"/>
      <c r="DCH66" s="340"/>
      <c r="DCI66" s="340"/>
      <c r="DCJ66" s="340"/>
      <c r="DCK66" s="340"/>
      <c r="DCL66" s="340"/>
      <c r="DCM66" s="340"/>
      <c r="DCN66" s="340"/>
      <c r="DCO66" s="340"/>
      <c r="DCP66" s="340"/>
      <c r="DCQ66" s="340"/>
      <c r="DCR66" s="340"/>
      <c r="DCS66" s="340"/>
      <c r="DCT66" s="340"/>
      <c r="DCU66" s="340"/>
      <c r="DCV66" s="340"/>
      <c r="DCW66" s="340"/>
      <c r="DCX66" s="340"/>
      <c r="DCY66" s="340"/>
      <c r="DCZ66" s="340"/>
      <c r="DDA66" s="340"/>
      <c r="DDB66" s="340"/>
      <c r="DDC66" s="340"/>
      <c r="DDD66" s="340"/>
      <c r="DDE66" s="340"/>
      <c r="DDF66" s="340"/>
      <c r="DDG66" s="340"/>
      <c r="DDH66" s="340"/>
      <c r="DDI66" s="340"/>
      <c r="DDJ66" s="340"/>
      <c r="DDK66" s="340"/>
      <c r="DDL66" s="340"/>
      <c r="DDM66" s="340"/>
      <c r="DDN66" s="340"/>
      <c r="DDO66" s="340"/>
      <c r="DDP66" s="340"/>
      <c r="DDQ66" s="340"/>
      <c r="DDR66" s="340"/>
      <c r="DDS66" s="340"/>
      <c r="DDT66" s="340"/>
      <c r="DDU66" s="340"/>
      <c r="DDV66" s="340"/>
      <c r="DDW66" s="340"/>
      <c r="DDX66" s="340"/>
      <c r="DDY66" s="340"/>
      <c r="DDZ66" s="340"/>
      <c r="DEA66" s="340"/>
      <c r="DEB66" s="340"/>
      <c r="DEC66" s="340"/>
      <c r="DED66" s="340"/>
      <c r="DEE66" s="340"/>
      <c r="DEF66" s="340"/>
      <c r="DEG66" s="340"/>
      <c r="DEH66" s="340"/>
      <c r="DEI66" s="340"/>
      <c r="DEJ66" s="340"/>
      <c r="DEK66" s="340"/>
      <c r="DEL66" s="340"/>
      <c r="DEM66" s="340"/>
      <c r="DEN66" s="340"/>
      <c r="DEO66" s="340"/>
      <c r="DEP66" s="340"/>
      <c r="DEQ66" s="340"/>
      <c r="DER66" s="340"/>
      <c r="DES66" s="340"/>
      <c r="DET66" s="340"/>
      <c r="DEU66" s="340"/>
      <c r="DEV66" s="340"/>
      <c r="DEW66" s="340"/>
      <c r="DEX66" s="340"/>
      <c r="DEY66" s="340"/>
      <c r="DEZ66" s="340"/>
      <c r="DFA66" s="340"/>
      <c r="DFB66" s="340"/>
      <c r="DFC66" s="340"/>
      <c r="DFD66" s="340"/>
      <c r="DFE66" s="340"/>
      <c r="DFF66" s="340"/>
      <c r="DFG66" s="340"/>
      <c r="DFH66" s="340"/>
      <c r="DFI66" s="340"/>
      <c r="DFJ66" s="340"/>
      <c r="DFK66" s="340"/>
      <c r="DFL66" s="340"/>
      <c r="DFM66" s="340"/>
      <c r="DFN66" s="340"/>
      <c r="DFO66" s="340"/>
      <c r="DFP66" s="340"/>
      <c r="DFQ66" s="340"/>
      <c r="DFR66" s="340"/>
      <c r="DFS66" s="340"/>
      <c r="DFT66" s="340"/>
      <c r="DFU66" s="340"/>
      <c r="DFV66" s="340"/>
      <c r="DFW66" s="340"/>
      <c r="DFX66" s="340"/>
      <c r="DFY66" s="340"/>
      <c r="DFZ66" s="340"/>
      <c r="DGA66" s="340"/>
      <c r="DGB66" s="340"/>
      <c r="DGC66" s="340"/>
      <c r="DGD66" s="340"/>
      <c r="DGE66" s="340"/>
      <c r="DGF66" s="340"/>
      <c r="DGG66" s="340"/>
      <c r="DGH66" s="340"/>
      <c r="DGI66" s="340"/>
      <c r="DGJ66" s="340"/>
      <c r="DGK66" s="340"/>
      <c r="DGL66" s="340"/>
      <c r="DGM66" s="340"/>
      <c r="DGN66" s="340"/>
      <c r="DGO66" s="340"/>
      <c r="DGP66" s="340"/>
      <c r="DGQ66" s="340"/>
      <c r="DGR66" s="340"/>
      <c r="DGS66" s="340"/>
      <c r="DGT66" s="340"/>
      <c r="DGU66" s="340"/>
      <c r="DGV66" s="340"/>
      <c r="DGW66" s="340"/>
      <c r="DGX66" s="340"/>
      <c r="DGY66" s="340"/>
      <c r="DGZ66" s="340"/>
      <c r="DHA66" s="340"/>
      <c r="DHB66" s="340"/>
      <c r="DHC66" s="340"/>
      <c r="DHD66" s="340"/>
      <c r="DHE66" s="340"/>
      <c r="DHF66" s="340"/>
      <c r="DHG66" s="340"/>
      <c r="DHH66" s="340"/>
      <c r="DHI66" s="340"/>
      <c r="DHJ66" s="340"/>
      <c r="DHK66" s="340"/>
      <c r="DHL66" s="340"/>
      <c r="DHM66" s="340"/>
      <c r="DHN66" s="340"/>
      <c r="DHO66" s="340"/>
      <c r="DHP66" s="340"/>
      <c r="DHQ66" s="340"/>
      <c r="DHR66" s="340"/>
      <c r="DHS66" s="340"/>
      <c r="DHT66" s="340"/>
      <c r="DHU66" s="340"/>
      <c r="DHV66" s="340"/>
      <c r="DHW66" s="340"/>
      <c r="DHX66" s="340"/>
      <c r="DHY66" s="340"/>
      <c r="DHZ66" s="340"/>
      <c r="DIA66" s="340"/>
      <c r="DIB66" s="340"/>
      <c r="DIC66" s="340"/>
      <c r="DID66" s="340"/>
      <c r="DIE66" s="340"/>
      <c r="DIF66" s="340"/>
      <c r="DIG66" s="340"/>
      <c r="DIH66" s="340"/>
      <c r="DII66" s="340"/>
      <c r="DIJ66" s="340"/>
      <c r="DIK66" s="340"/>
      <c r="DIL66" s="340"/>
      <c r="DIM66" s="340"/>
      <c r="DIN66" s="340"/>
      <c r="DIO66" s="340"/>
      <c r="DIP66" s="340"/>
      <c r="DIQ66" s="340"/>
      <c r="DIR66" s="340"/>
      <c r="DIS66" s="340"/>
      <c r="DIT66" s="340"/>
      <c r="DIU66" s="340"/>
      <c r="DIV66" s="340"/>
      <c r="DIW66" s="340"/>
      <c r="DIX66" s="340"/>
      <c r="DIY66" s="340"/>
      <c r="DIZ66" s="340"/>
      <c r="DJA66" s="340"/>
      <c r="DJB66" s="340"/>
      <c r="DJC66" s="340"/>
      <c r="DJD66" s="340"/>
      <c r="DJE66" s="340"/>
      <c r="DJF66" s="340"/>
      <c r="DJG66" s="340"/>
      <c r="DJH66" s="340"/>
      <c r="DJI66" s="340"/>
      <c r="DJJ66" s="340"/>
      <c r="DJK66" s="340"/>
      <c r="DJL66" s="340"/>
      <c r="DJM66" s="340"/>
      <c r="DJN66" s="340"/>
      <c r="DJO66" s="340"/>
      <c r="DJP66" s="340"/>
      <c r="DJQ66" s="340"/>
      <c r="DJR66" s="340"/>
      <c r="DJS66" s="340"/>
      <c r="DJT66" s="340"/>
      <c r="DJU66" s="340"/>
      <c r="DJV66" s="340"/>
      <c r="DJW66" s="340"/>
      <c r="DJX66" s="340"/>
      <c r="DJY66" s="340"/>
      <c r="DJZ66" s="340"/>
      <c r="DKA66" s="340"/>
      <c r="DKB66" s="340"/>
      <c r="DKC66" s="340"/>
      <c r="DKD66" s="340"/>
      <c r="DKE66" s="340"/>
      <c r="DKF66" s="340"/>
      <c r="DKG66" s="340"/>
      <c r="DKH66" s="340"/>
      <c r="DKI66" s="340"/>
      <c r="DKJ66" s="340"/>
      <c r="DKK66" s="340"/>
      <c r="DKL66" s="340"/>
      <c r="DKM66" s="340"/>
      <c r="DKN66" s="340"/>
      <c r="DKO66" s="340"/>
      <c r="DKP66" s="340"/>
      <c r="DKQ66" s="340"/>
      <c r="DKR66" s="340"/>
      <c r="DKS66" s="340"/>
      <c r="DKT66" s="340"/>
      <c r="DKU66" s="340"/>
      <c r="DKV66" s="340"/>
      <c r="DKW66" s="340"/>
      <c r="DKX66" s="340"/>
      <c r="DKY66" s="340"/>
      <c r="DKZ66" s="340"/>
      <c r="DLA66" s="340"/>
      <c r="DLB66" s="340"/>
      <c r="DLC66" s="340"/>
      <c r="DLD66" s="340"/>
      <c r="DLE66" s="340"/>
      <c r="DLF66" s="340"/>
      <c r="DLG66" s="340"/>
      <c r="DLH66" s="340"/>
      <c r="DLI66" s="340"/>
      <c r="DLJ66" s="340"/>
      <c r="DLK66" s="340"/>
      <c r="DLL66" s="340"/>
      <c r="DLM66" s="340"/>
      <c r="DLN66" s="340"/>
      <c r="DLO66" s="340"/>
      <c r="DLP66" s="340"/>
      <c r="DLQ66" s="340"/>
      <c r="DLR66" s="340"/>
      <c r="DLS66" s="340"/>
      <c r="DLT66" s="340"/>
      <c r="DLU66" s="340"/>
      <c r="DLV66" s="340"/>
      <c r="DLW66" s="340"/>
      <c r="DLX66" s="340"/>
      <c r="DLY66" s="340"/>
      <c r="DLZ66" s="340"/>
      <c r="DMA66" s="340"/>
      <c r="DMB66" s="340"/>
      <c r="DMC66" s="340"/>
      <c r="DMD66" s="340"/>
      <c r="DME66" s="340"/>
      <c r="DMF66" s="340"/>
      <c r="DMG66" s="340"/>
      <c r="DMH66" s="340"/>
      <c r="DMI66" s="340"/>
      <c r="DMJ66" s="340"/>
      <c r="DMK66" s="340"/>
      <c r="DML66" s="340"/>
      <c r="DMM66" s="340"/>
      <c r="DMN66" s="340"/>
      <c r="DMO66" s="340"/>
      <c r="DMP66" s="340"/>
      <c r="DMQ66" s="340"/>
      <c r="DMR66" s="340"/>
      <c r="DMS66" s="340"/>
      <c r="DMT66" s="340"/>
      <c r="DMU66" s="340"/>
      <c r="DMV66" s="340"/>
      <c r="DMW66" s="340"/>
      <c r="DMX66" s="340"/>
      <c r="DMY66" s="340"/>
      <c r="DMZ66" s="340"/>
      <c r="DNA66" s="340"/>
      <c r="DNB66" s="340"/>
      <c r="DNC66" s="340"/>
      <c r="DND66" s="340"/>
      <c r="DNE66" s="340"/>
      <c r="DNF66" s="340"/>
      <c r="DNG66" s="340"/>
      <c r="DNH66" s="340"/>
      <c r="DNI66" s="340"/>
      <c r="DNJ66" s="340"/>
      <c r="DNK66" s="340"/>
      <c r="DNL66" s="340"/>
      <c r="DNM66" s="340"/>
      <c r="DNN66" s="340"/>
      <c r="DNO66" s="340"/>
      <c r="DNP66" s="340"/>
      <c r="DNQ66" s="340"/>
      <c r="DNR66" s="340"/>
      <c r="DNS66" s="340"/>
      <c r="DNT66" s="340"/>
      <c r="DNU66" s="340"/>
      <c r="DNV66" s="340"/>
      <c r="DNW66" s="340"/>
      <c r="DNX66" s="340"/>
      <c r="DNY66" s="340"/>
      <c r="DNZ66" s="340"/>
      <c r="DOA66" s="340"/>
      <c r="DOB66" s="340"/>
      <c r="DOC66" s="340"/>
      <c r="DOD66" s="340"/>
      <c r="DOE66" s="340"/>
      <c r="DOF66" s="340"/>
      <c r="DOG66" s="340"/>
      <c r="DOH66" s="340"/>
      <c r="DOI66" s="340"/>
      <c r="DOJ66" s="340"/>
      <c r="DOK66" s="340"/>
      <c r="DOL66" s="340"/>
      <c r="DOM66" s="340"/>
      <c r="DON66" s="340"/>
      <c r="DOO66" s="340"/>
      <c r="DOP66" s="340"/>
      <c r="DOQ66" s="340"/>
      <c r="DOR66" s="340"/>
      <c r="DOS66" s="340"/>
      <c r="DOT66" s="340"/>
      <c r="DOU66" s="340"/>
      <c r="DOV66" s="340"/>
      <c r="DOW66" s="340"/>
      <c r="DOX66" s="340"/>
      <c r="DOY66" s="340"/>
      <c r="DOZ66" s="340"/>
      <c r="DPA66" s="340"/>
      <c r="DPB66" s="340"/>
      <c r="DPC66" s="340"/>
      <c r="DPD66" s="340"/>
      <c r="DPE66" s="340"/>
      <c r="DPF66" s="340"/>
      <c r="DPG66" s="340"/>
      <c r="DPH66" s="340"/>
      <c r="DPI66" s="340"/>
      <c r="DPJ66" s="340"/>
      <c r="DPK66" s="340"/>
      <c r="DPL66" s="340"/>
      <c r="DPM66" s="340"/>
      <c r="DPN66" s="340"/>
      <c r="DPO66" s="340"/>
      <c r="DPP66" s="340"/>
      <c r="DPQ66" s="340"/>
      <c r="DPR66" s="340"/>
      <c r="DPS66" s="340"/>
      <c r="DPT66" s="340"/>
      <c r="DPU66" s="340"/>
      <c r="DPV66" s="340"/>
      <c r="DPW66" s="340"/>
      <c r="DPX66" s="340"/>
      <c r="DPY66" s="340"/>
      <c r="DPZ66" s="340"/>
      <c r="DQA66" s="340"/>
      <c r="DQB66" s="340"/>
      <c r="DQC66" s="340"/>
      <c r="DQD66" s="340"/>
      <c r="DQE66" s="340"/>
      <c r="DQF66" s="340"/>
      <c r="DQG66" s="340"/>
      <c r="DQH66" s="340"/>
      <c r="DQI66" s="340"/>
      <c r="DQJ66" s="340"/>
      <c r="DQK66" s="340"/>
      <c r="DQL66" s="340"/>
      <c r="DQM66" s="340"/>
      <c r="DQN66" s="340"/>
      <c r="DQO66" s="340"/>
      <c r="DQP66" s="340"/>
      <c r="DQQ66" s="340"/>
      <c r="DQR66" s="340"/>
      <c r="DQS66" s="340"/>
      <c r="DQT66" s="340"/>
      <c r="DQU66" s="340"/>
      <c r="DQV66" s="340"/>
      <c r="DQW66" s="340"/>
      <c r="DQX66" s="340"/>
      <c r="DQY66" s="340"/>
      <c r="DQZ66" s="340"/>
      <c r="DRA66" s="340"/>
      <c r="DRB66" s="340"/>
      <c r="DRC66" s="340"/>
      <c r="DRD66" s="340"/>
      <c r="DRE66" s="340"/>
      <c r="DRF66" s="340"/>
      <c r="DRG66" s="340"/>
      <c r="DRH66" s="340"/>
      <c r="DRI66" s="340"/>
      <c r="DRJ66" s="340"/>
      <c r="DRK66" s="340"/>
      <c r="DRL66" s="340"/>
      <c r="DRM66" s="340"/>
      <c r="DRN66" s="340"/>
      <c r="DRO66" s="340"/>
      <c r="DRP66" s="340"/>
      <c r="DRQ66" s="340"/>
      <c r="DRR66" s="340"/>
      <c r="DRS66" s="340"/>
      <c r="DRT66" s="340"/>
      <c r="DRU66" s="340"/>
      <c r="DRV66" s="340"/>
      <c r="DRW66" s="340"/>
      <c r="DRX66" s="340"/>
      <c r="DRY66" s="340"/>
      <c r="DRZ66" s="340"/>
      <c r="DSA66" s="340"/>
      <c r="DSB66" s="340"/>
      <c r="DSC66" s="340"/>
      <c r="DSD66" s="340"/>
      <c r="DSE66" s="340"/>
      <c r="DSF66" s="340"/>
      <c r="DSG66" s="340"/>
      <c r="DSH66" s="340"/>
      <c r="DSI66" s="340"/>
      <c r="DSJ66" s="340"/>
      <c r="DSK66" s="340"/>
      <c r="DSL66" s="340"/>
      <c r="DSM66" s="340"/>
      <c r="DSN66" s="340"/>
      <c r="DSO66" s="340"/>
      <c r="DSP66" s="340"/>
      <c r="DSQ66" s="340"/>
      <c r="DSR66" s="340"/>
      <c r="DSS66" s="340"/>
      <c r="DST66" s="340"/>
      <c r="DSU66" s="340"/>
      <c r="DSV66" s="340"/>
      <c r="DSW66" s="340"/>
      <c r="DSX66" s="340"/>
      <c r="DSY66" s="340"/>
      <c r="DSZ66" s="340"/>
      <c r="DTA66" s="340"/>
      <c r="DTB66" s="340"/>
      <c r="DTC66" s="340"/>
      <c r="DTD66" s="340"/>
      <c r="DTE66" s="340"/>
      <c r="DTF66" s="340"/>
      <c r="DTG66" s="340"/>
      <c r="DTH66" s="340"/>
      <c r="DTI66" s="340"/>
      <c r="DTJ66" s="340"/>
      <c r="DTK66" s="340"/>
      <c r="DTL66" s="340"/>
      <c r="DTM66" s="340"/>
      <c r="DTN66" s="340"/>
      <c r="DTO66" s="340"/>
      <c r="DTP66" s="340"/>
      <c r="DTQ66" s="340"/>
      <c r="DTR66" s="340"/>
      <c r="DTS66" s="340"/>
      <c r="DTT66" s="340"/>
      <c r="DTU66" s="340"/>
      <c r="DTV66" s="340"/>
      <c r="DTW66" s="340"/>
      <c r="DTX66" s="340"/>
      <c r="DTY66" s="340"/>
      <c r="DTZ66" s="340"/>
      <c r="DUA66" s="340"/>
      <c r="DUB66" s="340"/>
      <c r="DUC66" s="340"/>
      <c r="DUD66" s="340"/>
      <c r="DUE66" s="340"/>
      <c r="DUF66" s="340"/>
      <c r="DUG66" s="340"/>
      <c r="DUH66" s="340"/>
      <c r="DUI66" s="340"/>
      <c r="DUJ66" s="340"/>
      <c r="DUK66" s="340"/>
      <c r="DUL66" s="340"/>
      <c r="DUM66" s="340"/>
      <c r="DUN66" s="340"/>
      <c r="DUO66" s="340"/>
      <c r="DUP66" s="340"/>
      <c r="DUQ66" s="340"/>
      <c r="DUR66" s="340"/>
      <c r="DUS66" s="340"/>
      <c r="DUT66" s="340"/>
      <c r="DUU66" s="340"/>
      <c r="DUV66" s="340"/>
      <c r="DUW66" s="340"/>
      <c r="DUX66" s="340"/>
      <c r="DUY66" s="340"/>
      <c r="DUZ66" s="340"/>
      <c r="DVA66" s="340"/>
      <c r="DVB66" s="340"/>
      <c r="DVC66" s="340"/>
      <c r="DVD66" s="340"/>
      <c r="DVE66" s="340"/>
      <c r="DVF66" s="340"/>
      <c r="DVG66" s="340"/>
      <c r="DVH66" s="340"/>
      <c r="DVI66" s="340"/>
      <c r="DVJ66" s="340"/>
      <c r="DVK66" s="340"/>
      <c r="DVL66" s="340"/>
      <c r="DVM66" s="340"/>
      <c r="DVN66" s="340"/>
      <c r="DVO66" s="340"/>
      <c r="DVP66" s="340"/>
      <c r="DVQ66" s="340"/>
      <c r="DVR66" s="340"/>
      <c r="DVS66" s="340"/>
      <c r="DVT66" s="340"/>
      <c r="DVU66" s="340"/>
      <c r="DVV66" s="340"/>
      <c r="DVW66" s="340"/>
      <c r="DVX66" s="340"/>
      <c r="DVY66" s="340"/>
      <c r="DVZ66" s="340"/>
      <c r="DWA66" s="340"/>
      <c r="DWB66" s="340"/>
      <c r="DWC66" s="340"/>
      <c r="DWD66" s="340"/>
      <c r="DWE66" s="340"/>
      <c r="DWF66" s="340"/>
      <c r="DWG66" s="340"/>
      <c r="DWH66" s="340"/>
      <c r="DWI66" s="340"/>
      <c r="DWJ66" s="340"/>
      <c r="DWK66" s="340"/>
      <c r="DWL66" s="340"/>
      <c r="DWM66" s="340"/>
      <c r="DWN66" s="340"/>
      <c r="DWO66" s="340"/>
      <c r="DWP66" s="340"/>
      <c r="DWQ66" s="340"/>
      <c r="DWR66" s="340"/>
      <c r="DWS66" s="340"/>
      <c r="DWT66" s="340"/>
      <c r="DWU66" s="340"/>
      <c r="DWV66" s="340"/>
      <c r="DWW66" s="340"/>
      <c r="DWX66" s="340"/>
      <c r="DWY66" s="340"/>
      <c r="DWZ66" s="340"/>
      <c r="DXA66" s="340"/>
      <c r="DXB66" s="340"/>
      <c r="DXC66" s="340"/>
      <c r="DXD66" s="340"/>
      <c r="DXE66" s="340"/>
      <c r="DXF66" s="340"/>
      <c r="DXG66" s="340"/>
      <c r="DXH66" s="340"/>
      <c r="DXI66" s="340"/>
      <c r="DXJ66" s="340"/>
      <c r="DXK66" s="340"/>
      <c r="DXL66" s="340"/>
      <c r="DXM66" s="340"/>
      <c r="DXN66" s="340"/>
      <c r="DXO66" s="340"/>
      <c r="DXP66" s="340"/>
      <c r="DXQ66" s="340"/>
      <c r="DXR66" s="340"/>
      <c r="DXS66" s="340"/>
      <c r="DXT66" s="340"/>
      <c r="DXU66" s="340"/>
      <c r="DXV66" s="340"/>
      <c r="DXW66" s="340"/>
      <c r="DXX66" s="340"/>
      <c r="DXY66" s="340"/>
      <c r="DXZ66" s="340"/>
      <c r="DYA66" s="340"/>
      <c r="DYB66" s="340"/>
      <c r="DYC66" s="340"/>
      <c r="DYD66" s="340"/>
      <c r="DYE66" s="340"/>
      <c r="DYF66" s="340"/>
      <c r="DYG66" s="340"/>
      <c r="DYH66" s="340"/>
      <c r="DYI66" s="340"/>
      <c r="DYJ66" s="340"/>
      <c r="DYK66" s="340"/>
      <c r="DYL66" s="340"/>
      <c r="DYM66" s="340"/>
      <c r="DYN66" s="340"/>
      <c r="DYO66" s="340"/>
      <c r="DYP66" s="340"/>
      <c r="DYQ66" s="340"/>
      <c r="DYR66" s="340"/>
      <c r="DYS66" s="340"/>
      <c r="DYT66" s="340"/>
      <c r="DYU66" s="340"/>
      <c r="DYV66" s="340"/>
      <c r="DYW66" s="340"/>
      <c r="DYX66" s="340"/>
      <c r="DYY66" s="340"/>
      <c r="DYZ66" s="340"/>
      <c r="DZA66" s="340"/>
      <c r="DZB66" s="340"/>
      <c r="DZC66" s="340"/>
      <c r="DZD66" s="340"/>
      <c r="DZE66" s="340"/>
      <c r="DZF66" s="340"/>
      <c r="DZG66" s="340"/>
      <c r="DZH66" s="340"/>
      <c r="DZI66" s="340"/>
      <c r="DZJ66" s="340"/>
      <c r="DZK66" s="340"/>
      <c r="DZL66" s="340"/>
      <c r="DZM66" s="340"/>
      <c r="DZN66" s="340"/>
      <c r="DZO66" s="340"/>
      <c r="DZP66" s="340"/>
      <c r="DZQ66" s="340"/>
      <c r="DZR66" s="340"/>
      <c r="DZS66" s="340"/>
      <c r="DZT66" s="340"/>
      <c r="DZU66" s="340"/>
      <c r="DZV66" s="340"/>
      <c r="DZW66" s="340"/>
      <c r="DZX66" s="340"/>
      <c r="DZY66" s="340"/>
      <c r="DZZ66" s="340"/>
      <c r="EAA66" s="340"/>
      <c r="EAB66" s="340"/>
      <c r="EAC66" s="340"/>
      <c r="EAD66" s="340"/>
      <c r="EAE66" s="340"/>
      <c r="EAF66" s="340"/>
      <c r="EAG66" s="340"/>
      <c r="EAH66" s="340"/>
      <c r="EAI66" s="340"/>
      <c r="EAJ66" s="340"/>
      <c r="EAK66" s="340"/>
      <c r="EAL66" s="340"/>
      <c r="EAM66" s="340"/>
      <c r="EAN66" s="340"/>
      <c r="EAO66" s="340"/>
      <c r="EAP66" s="340"/>
      <c r="EAQ66" s="340"/>
      <c r="EAR66" s="340"/>
      <c r="EAS66" s="340"/>
      <c r="EAT66" s="340"/>
      <c r="EAU66" s="340"/>
      <c r="EAV66" s="340"/>
      <c r="EAW66" s="340"/>
      <c r="EAX66" s="340"/>
      <c r="EAY66" s="340"/>
      <c r="EAZ66" s="340"/>
      <c r="EBA66" s="340"/>
      <c r="EBB66" s="340"/>
      <c r="EBC66" s="340"/>
      <c r="EBD66" s="340"/>
      <c r="EBE66" s="340"/>
      <c r="EBF66" s="340"/>
      <c r="EBG66" s="340"/>
      <c r="EBH66" s="340"/>
      <c r="EBI66" s="340"/>
      <c r="EBJ66" s="340"/>
      <c r="EBK66" s="340"/>
      <c r="EBL66" s="340"/>
      <c r="EBM66" s="340"/>
      <c r="EBN66" s="340"/>
      <c r="EBO66" s="340"/>
      <c r="EBP66" s="340"/>
      <c r="EBQ66" s="340"/>
      <c r="EBR66" s="340"/>
      <c r="EBS66" s="340"/>
      <c r="EBT66" s="340"/>
      <c r="EBU66" s="340"/>
      <c r="EBV66" s="340"/>
      <c r="EBW66" s="340"/>
      <c r="EBX66" s="340"/>
      <c r="EBY66" s="340"/>
      <c r="EBZ66" s="340"/>
      <c r="ECA66" s="340"/>
      <c r="ECB66" s="340"/>
      <c r="ECC66" s="340"/>
      <c r="ECD66" s="340"/>
      <c r="ECE66" s="340"/>
      <c r="ECF66" s="340"/>
      <c r="ECG66" s="340"/>
      <c r="ECH66" s="340"/>
      <c r="ECI66" s="340"/>
      <c r="ECJ66" s="340"/>
      <c r="ECK66" s="340"/>
      <c r="ECL66" s="340"/>
      <c r="ECM66" s="340"/>
      <c r="ECN66" s="340"/>
      <c r="ECO66" s="340"/>
      <c r="ECP66" s="340"/>
      <c r="ECQ66" s="340"/>
      <c r="ECR66" s="340"/>
      <c r="ECS66" s="340"/>
      <c r="ECT66" s="340"/>
      <c r="ECU66" s="340"/>
      <c r="ECV66" s="340"/>
      <c r="ECW66" s="340"/>
      <c r="ECX66" s="340"/>
      <c r="ECY66" s="340"/>
      <c r="ECZ66" s="340"/>
      <c r="EDA66" s="340"/>
      <c r="EDB66" s="340"/>
      <c r="EDC66" s="340"/>
      <c r="EDD66" s="340"/>
      <c r="EDE66" s="340"/>
      <c r="EDF66" s="340"/>
      <c r="EDG66" s="340"/>
      <c r="EDH66" s="340"/>
      <c r="EDI66" s="340"/>
      <c r="EDJ66" s="340"/>
      <c r="EDK66" s="340"/>
      <c r="EDL66" s="340"/>
      <c r="EDM66" s="340"/>
      <c r="EDN66" s="340"/>
      <c r="EDO66" s="340"/>
      <c r="EDP66" s="340"/>
      <c r="EDQ66" s="340"/>
      <c r="EDR66" s="340"/>
      <c r="EDS66" s="340"/>
      <c r="EDT66" s="340"/>
      <c r="EDU66" s="340"/>
      <c r="EDV66" s="340"/>
      <c r="EDW66" s="340"/>
      <c r="EDX66" s="340"/>
      <c r="EDY66" s="340"/>
      <c r="EDZ66" s="340"/>
      <c r="EEA66" s="340"/>
      <c r="EEB66" s="340"/>
      <c r="EEC66" s="340"/>
      <c r="EED66" s="340"/>
      <c r="EEE66" s="340"/>
      <c r="EEF66" s="340"/>
      <c r="EEG66" s="340"/>
      <c r="EEH66" s="340"/>
      <c r="EEI66" s="340"/>
      <c r="EEJ66" s="340"/>
      <c r="EEK66" s="340"/>
      <c r="EEL66" s="340"/>
      <c r="EEM66" s="340"/>
      <c r="EEN66" s="340"/>
      <c r="EEO66" s="340"/>
      <c r="EEP66" s="340"/>
      <c r="EEQ66" s="340"/>
      <c r="EER66" s="340"/>
      <c r="EES66" s="340"/>
      <c r="EET66" s="340"/>
      <c r="EEU66" s="340"/>
      <c r="EEV66" s="340"/>
      <c r="EEW66" s="340"/>
      <c r="EEX66" s="340"/>
      <c r="EEY66" s="340"/>
      <c r="EEZ66" s="340"/>
      <c r="EFA66" s="340"/>
      <c r="EFB66" s="340"/>
      <c r="EFC66" s="340"/>
      <c r="EFD66" s="340"/>
      <c r="EFE66" s="340"/>
      <c r="EFF66" s="340"/>
      <c r="EFG66" s="340"/>
      <c r="EFH66" s="340"/>
      <c r="EFI66" s="340"/>
      <c r="EFJ66" s="340"/>
      <c r="EFK66" s="340"/>
      <c r="EFL66" s="340"/>
      <c r="EFM66" s="340"/>
      <c r="EFN66" s="340"/>
      <c r="EFO66" s="340"/>
      <c r="EFP66" s="340"/>
      <c r="EFQ66" s="340"/>
      <c r="EFR66" s="340"/>
      <c r="EFS66" s="340"/>
      <c r="EFT66" s="340"/>
      <c r="EFU66" s="340"/>
      <c r="EFV66" s="340"/>
      <c r="EFW66" s="340"/>
      <c r="EFX66" s="340"/>
      <c r="EFY66" s="340"/>
      <c r="EFZ66" s="340"/>
      <c r="EGA66" s="340"/>
      <c r="EGB66" s="340"/>
      <c r="EGC66" s="340"/>
      <c r="EGD66" s="340"/>
      <c r="EGE66" s="340"/>
      <c r="EGF66" s="340"/>
      <c r="EGG66" s="340"/>
      <c r="EGH66" s="340"/>
      <c r="EGI66" s="340"/>
      <c r="EGJ66" s="340"/>
      <c r="EGK66" s="340"/>
      <c r="EGL66" s="340"/>
      <c r="EGM66" s="340"/>
      <c r="EGN66" s="340"/>
      <c r="EGO66" s="340"/>
      <c r="EGP66" s="340"/>
      <c r="EGQ66" s="340"/>
      <c r="EGR66" s="340"/>
      <c r="EGS66" s="340"/>
      <c r="EGT66" s="340"/>
      <c r="EGU66" s="340"/>
      <c r="EGV66" s="340"/>
      <c r="EGW66" s="340"/>
      <c r="EGX66" s="340"/>
      <c r="EGY66" s="340"/>
      <c r="EGZ66" s="340"/>
      <c r="EHA66" s="340"/>
      <c r="EHB66" s="340"/>
      <c r="EHC66" s="340"/>
      <c r="EHD66" s="340"/>
      <c r="EHE66" s="340"/>
      <c r="EHF66" s="340"/>
      <c r="EHG66" s="340"/>
      <c r="EHH66" s="340"/>
      <c r="EHI66" s="340"/>
      <c r="EHJ66" s="340"/>
      <c r="EHK66" s="340"/>
      <c r="EHL66" s="340"/>
      <c r="EHM66" s="340"/>
      <c r="EHN66" s="340"/>
      <c r="EHO66" s="340"/>
      <c r="EHP66" s="340"/>
      <c r="EHQ66" s="340"/>
      <c r="EHR66" s="340"/>
      <c r="EHS66" s="340"/>
      <c r="EHT66" s="340"/>
      <c r="EHU66" s="340"/>
      <c r="EHV66" s="340"/>
      <c r="EHW66" s="340"/>
      <c r="EHX66" s="340"/>
      <c r="EHY66" s="340"/>
      <c r="EHZ66" s="340"/>
      <c r="EIA66" s="340"/>
      <c r="EIB66" s="340"/>
      <c r="EIC66" s="340"/>
      <c r="EID66" s="340"/>
      <c r="EIE66" s="340"/>
      <c r="EIF66" s="340"/>
      <c r="EIG66" s="340"/>
      <c r="EIH66" s="340"/>
      <c r="EII66" s="340"/>
      <c r="EIJ66" s="340"/>
      <c r="EIK66" s="340"/>
      <c r="EIL66" s="340"/>
      <c r="EIM66" s="340"/>
      <c r="EIN66" s="340"/>
      <c r="EIO66" s="340"/>
      <c r="EIP66" s="340"/>
      <c r="EIQ66" s="340"/>
      <c r="EIR66" s="340"/>
      <c r="EIS66" s="340"/>
      <c r="EIT66" s="340"/>
      <c r="EIU66" s="340"/>
      <c r="EIV66" s="340"/>
      <c r="EIW66" s="340"/>
      <c r="EIX66" s="340"/>
      <c r="EIY66" s="340"/>
      <c r="EIZ66" s="340"/>
      <c r="EJA66" s="340"/>
      <c r="EJB66" s="340"/>
      <c r="EJC66" s="340"/>
      <c r="EJD66" s="340"/>
      <c r="EJE66" s="340"/>
      <c r="EJF66" s="340"/>
      <c r="EJG66" s="340"/>
      <c r="EJH66" s="340"/>
      <c r="EJI66" s="340"/>
      <c r="EJJ66" s="340"/>
      <c r="EJK66" s="340"/>
      <c r="EJL66" s="340"/>
      <c r="EJM66" s="340"/>
      <c r="EJN66" s="340"/>
      <c r="EJO66" s="340"/>
      <c r="EJP66" s="340"/>
      <c r="EJQ66" s="340"/>
      <c r="EJR66" s="340"/>
      <c r="EJS66" s="340"/>
      <c r="EJT66" s="340"/>
      <c r="EJU66" s="340"/>
      <c r="EJV66" s="340"/>
      <c r="EJW66" s="340"/>
      <c r="EJX66" s="340"/>
      <c r="EJY66" s="340"/>
      <c r="EJZ66" s="340"/>
      <c r="EKA66" s="340"/>
      <c r="EKB66" s="340"/>
      <c r="EKC66" s="340"/>
      <c r="EKD66" s="340"/>
      <c r="EKE66" s="340"/>
      <c r="EKF66" s="340"/>
      <c r="EKG66" s="340"/>
      <c r="EKH66" s="340"/>
      <c r="EKI66" s="340"/>
      <c r="EKJ66" s="340"/>
      <c r="EKK66" s="340"/>
      <c r="EKL66" s="340"/>
      <c r="EKM66" s="340"/>
      <c r="EKN66" s="340"/>
      <c r="EKO66" s="340"/>
      <c r="EKP66" s="340"/>
      <c r="EKQ66" s="340"/>
      <c r="EKR66" s="340"/>
      <c r="EKS66" s="340"/>
      <c r="EKT66" s="340"/>
      <c r="EKU66" s="340"/>
      <c r="EKV66" s="340"/>
      <c r="EKW66" s="340"/>
      <c r="EKX66" s="340"/>
      <c r="EKY66" s="340"/>
      <c r="EKZ66" s="340"/>
      <c r="ELA66" s="340"/>
      <c r="ELB66" s="340"/>
      <c r="ELC66" s="340"/>
      <c r="ELD66" s="340"/>
      <c r="ELE66" s="340"/>
      <c r="ELF66" s="340"/>
      <c r="ELG66" s="340"/>
      <c r="ELH66" s="340"/>
      <c r="ELI66" s="340"/>
      <c r="ELJ66" s="340"/>
      <c r="ELK66" s="340"/>
      <c r="ELL66" s="340"/>
      <c r="ELM66" s="340"/>
      <c r="ELN66" s="340"/>
      <c r="ELO66" s="340"/>
      <c r="ELP66" s="340"/>
      <c r="ELQ66" s="340"/>
      <c r="ELR66" s="340"/>
      <c r="ELS66" s="340"/>
      <c r="ELT66" s="340"/>
      <c r="ELU66" s="340"/>
      <c r="ELV66" s="340"/>
      <c r="ELW66" s="340"/>
      <c r="ELX66" s="340"/>
      <c r="ELY66" s="340"/>
      <c r="ELZ66" s="340"/>
      <c r="EMA66" s="340"/>
      <c r="EMB66" s="340"/>
      <c r="EMC66" s="340"/>
      <c r="EMD66" s="340"/>
      <c r="EME66" s="340"/>
      <c r="EMF66" s="340"/>
      <c r="EMG66" s="340"/>
      <c r="EMH66" s="340"/>
      <c r="EMI66" s="340"/>
      <c r="EMJ66" s="340"/>
      <c r="EMK66" s="340"/>
      <c r="EML66" s="340"/>
      <c r="EMM66" s="340"/>
      <c r="EMN66" s="340"/>
      <c r="EMO66" s="340"/>
      <c r="EMP66" s="340"/>
      <c r="EMQ66" s="340"/>
      <c r="EMR66" s="340"/>
      <c r="EMS66" s="340"/>
      <c r="EMT66" s="340"/>
      <c r="EMU66" s="340"/>
      <c r="EMV66" s="340"/>
      <c r="EMW66" s="340"/>
      <c r="EMX66" s="340"/>
      <c r="EMY66" s="340"/>
      <c r="EMZ66" s="340"/>
      <c r="ENA66" s="340"/>
      <c r="ENB66" s="340"/>
      <c r="ENC66" s="340"/>
      <c r="END66" s="340"/>
      <c r="ENE66" s="340"/>
      <c r="ENF66" s="340"/>
      <c r="ENG66" s="340"/>
      <c r="ENH66" s="340"/>
      <c r="ENI66" s="340"/>
      <c r="ENJ66" s="340"/>
      <c r="ENK66" s="340"/>
      <c r="ENL66" s="340"/>
      <c r="ENM66" s="340"/>
      <c r="ENN66" s="340"/>
      <c r="ENO66" s="340"/>
      <c r="ENP66" s="340"/>
      <c r="ENQ66" s="340"/>
      <c r="ENR66" s="340"/>
      <c r="ENS66" s="340"/>
      <c r="ENT66" s="340"/>
      <c r="ENU66" s="340"/>
      <c r="ENV66" s="340"/>
      <c r="ENW66" s="340"/>
      <c r="ENX66" s="340"/>
      <c r="ENY66" s="340"/>
      <c r="ENZ66" s="340"/>
      <c r="EOA66" s="340"/>
      <c r="EOB66" s="340"/>
      <c r="EOC66" s="340"/>
      <c r="EOD66" s="340"/>
      <c r="EOE66" s="340"/>
      <c r="EOF66" s="340"/>
      <c r="EOG66" s="340"/>
      <c r="EOH66" s="340"/>
      <c r="EOI66" s="340"/>
      <c r="EOJ66" s="340"/>
      <c r="EOK66" s="340"/>
      <c r="EOL66" s="340"/>
      <c r="EOM66" s="340"/>
      <c r="EON66" s="340"/>
      <c r="EOO66" s="340"/>
      <c r="EOP66" s="340"/>
      <c r="EOQ66" s="340"/>
      <c r="EOR66" s="340"/>
      <c r="EOS66" s="340"/>
      <c r="EOT66" s="340"/>
      <c r="EOU66" s="340"/>
      <c r="EOV66" s="340"/>
      <c r="EOW66" s="340"/>
      <c r="EOX66" s="340"/>
      <c r="EOY66" s="340"/>
      <c r="EOZ66" s="340"/>
      <c r="EPA66" s="340"/>
      <c r="EPB66" s="340"/>
      <c r="EPC66" s="340"/>
      <c r="EPD66" s="340"/>
      <c r="EPE66" s="340"/>
      <c r="EPF66" s="340"/>
      <c r="EPG66" s="340"/>
      <c r="EPH66" s="340"/>
      <c r="EPI66" s="340"/>
      <c r="EPJ66" s="340"/>
      <c r="EPK66" s="340"/>
      <c r="EPL66" s="340"/>
      <c r="EPM66" s="340"/>
      <c r="EPN66" s="340"/>
      <c r="EPO66" s="340"/>
      <c r="EPP66" s="340"/>
      <c r="EPQ66" s="340"/>
      <c r="EPR66" s="340"/>
      <c r="EPS66" s="340"/>
      <c r="EPT66" s="340"/>
      <c r="EPU66" s="340"/>
      <c r="EPV66" s="340"/>
      <c r="EPW66" s="340"/>
      <c r="EPX66" s="340"/>
      <c r="EPY66" s="340"/>
      <c r="EPZ66" s="340"/>
      <c r="EQA66" s="340"/>
      <c r="EQB66" s="340"/>
      <c r="EQC66" s="340"/>
      <c r="EQD66" s="340"/>
      <c r="EQE66" s="340"/>
      <c r="EQF66" s="340"/>
      <c r="EQG66" s="340"/>
      <c r="EQH66" s="340"/>
      <c r="EQI66" s="340"/>
      <c r="EQJ66" s="340"/>
      <c r="EQK66" s="340"/>
      <c r="EQL66" s="340"/>
      <c r="EQM66" s="340"/>
      <c r="EQN66" s="340"/>
      <c r="EQO66" s="340"/>
      <c r="EQP66" s="340"/>
      <c r="EQQ66" s="340"/>
      <c r="EQR66" s="340"/>
      <c r="EQS66" s="340"/>
      <c r="EQT66" s="340"/>
      <c r="EQU66" s="340"/>
      <c r="EQV66" s="340"/>
      <c r="EQW66" s="340"/>
      <c r="EQX66" s="340"/>
      <c r="EQY66" s="340"/>
      <c r="EQZ66" s="340"/>
      <c r="ERA66" s="340"/>
      <c r="ERB66" s="340"/>
      <c r="ERC66" s="340"/>
      <c r="ERD66" s="340"/>
      <c r="ERE66" s="340"/>
      <c r="ERF66" s="340"/>
      <c r="ERG66" s="340"/>
      <c r="ERH66" s="340"/>
      <c r="ERI66" s="340"/>
      <c r="ERJ66" s="340"/>
      <c r="ERK66" s="340"/>
      <c r="ERL66" s="340"/>
      <c r="ERM66" s="340"/>
      <c r="ERN66" s="340"/>
      <c r="ERO66" s="340"/>
      <c r="ERP66" s="340"/>
      <c r="ERQ66" s="340"/>
      <c r="ERR66" s="340"/>
      <c r="ERS66" s="340"/>
      <c r="ERT66" s="340"/>
      <c r="ERU66" s="340"/>
      <c r="ERV66" s="340"/>
      <c r="ERW66" s="340"/>
      <c r="ERX66" s="340"/>
      <c r="ERY66" s="340"/>
      <c r="ERZ66" s="340"/>
      <c r="ESA66" s="340"/>
      <c r="ESB66" s="340"/>
      <c r="ESC66" s="340"/>
      <c r="ESD66" s="340"/>
      <c r="ESE66" s="340"/>
      <c r="ESF66" s="340"/>
      <c r="ESG66" s="340"/>
      <c r="ESH66" s="340"/>
      <c r="ESI66" s="340"/>
      <c r="ESJ66" s="340"/>
      <c r="ESK66" s="340"/>
      <c r="ESL66" s="340"/>
      <c r="ESM66" s="340"/>
      <c r="ESN66" s="340"/>
      <c r="ESO66" s="340"/>
      <c r="ESP66" s="340"/>
      <c r="ESQ66" s="340"/>
      <c r="ESR66" s="340"/>
      <c r="ESS66" s="340"/>
      <c r="EST66" s="340"/>
      <c r="ESU66" s="340"/>
      <c r="ESV66" s="340"/>
      <c r="ESW66" s="340"/>
      <c r="ESX66" s="340"/>
      <c r="ESY66" s="340"/>
      <c r="ESZ66" s="340"/>
      <c r="ETA66" s="340"/>
      <c r="ETB66" s="340"/>
      <c r="ETC66" s="340"/>
      <c r="ETD66" s="340"/>
      <c r="ETE66" s="340"/>
      <c r="ETF66" s="340"/>
      <c r="ETG66" s="340"/>
      <c r="ETH66" s="340"/>
      <c r="ETI66" s="340"/>
      <c r="ETJ66" s="340"/>
      <c r="ETK66" s="340"/>
      <c r="ETL66" s="340"/>
      <c r="ETM66" s="340"/>
      <c r="ETN66" s="340"/>
      <c r="ETO66" s="340"/>
      <c r="ETP66" s="340"/>
      <c r="ETQ66" s="340"/>
      <c r="ETR66" s="340"/>
      <c r="ETS66" s="340"/>
      <c r="ETT66" s="340"/>
      <c r="ETU66" s="340"/>
      <c r="ETV66" s="340"/>
      <c r="ETW66" s="340"/>
      <c r="ETX66" s="340"/>
      <c r="ETY66" s="340"/>
      <c r="ETZ66" s="340"/>
      <c r="EUA66" s="340"/>
      <c r="EUB66" s="340"/>
      <c r="EUC66" s="340"/>
      <c r="EUD66" s="340"/>
      <c r="EUE66" s="340"/>
      <c r="EUF66" s="340"/>
      <c r="EUG66" s="340"/>
      <c r="EUH66" s="340"/>
      <c r="EUI66" s="340"/>
      <c r="EUJ66" s="340"/>
      <c r="EUK66" s="340"/>
      <c r="EUL66" s="340"/>
      <c r="EUM66" s="340"/>
      <c r="EUN66" s="340"/>
      <c r="EUO66" s="340"/>
      <c r="EUP66" s="340"/>
      <c r="EUQ66" s="340"/>
      <c r="EUR66" s="340"/>
      <c r="EUS66" s="340"/>
      <c r="EUT66" s="340"/>
      <c r="EUU66" s="340"/>
      <c r="EUV66" s="340"/>
      <c r="EUW66" s="340"/>
      <c r="EUX66" s="340"/>
      <c r="EUY66" s="340"/>
      <c r="EUZ66" s="340"/>
      <c r="EVA66" s="340"/>
      <c r="EVB66" s="340"/>
      <c r="EVC66" s="340"/>
      <c r="EVD66" s="340"/>
      <c r="EVE66" s="340"/>
      <c r="EVF66" s="340"/>
      <c r="EVG66" s="340"/>
      <c r="EVH66" s="340"/>
      <c r="EVI66" s="340"/>
      <c r="EVJ66" s="340"/>
      <c r="EVK66" s="340"/>
      <c r="EVL66" s="340"/>
      <c r="EVM66" s="340"/>
      <c r="EVN66" s="340"/>
      <c r="EVO66" s="340"/>
      <c r="EVP66" s="340"/>
      <c r="EVQ66" s="340"/>
      <c r="EVR66" s="340"/>
      <c r="EVS66" s="340"/>
      <c r="EVT66" s="340"/>
      <c r="EVU66" s="340"/>
      <c r="EVV66" s="340"/>
      <c r="EVW66" s="340"/>
      <c r="EVX66" s="340"/>
      <c r="EVY66" s="340"/>
      <c r="EVZ66" s="340"/>
      <c r="EWA66" s="340"/>
      <c r="EWB66" s="340"/>
      <c r="EWC66" s="340"/>
      <c r="EWD66" s="340"/>
      <c r="EWE66" s="340"/>
      <c r="EWF66" s="340"/>
      <c r="EWG66" s="340"/>
      <c r="EWH66" s="340"/>
      <c r="EWI66" s="340"/>
      <c r="EWJ66" s="340"/>
      <c r="EWK66" s="340"/>
      <c r="EWL66" s="340"/>
      <c r="EWM66" s="340"/>
      <c r="EWN66" s="340"/>
      <c r="EWO66" s="340"/>
      <c r="EWP66" s="340"/>
      <c r="EWQ66" s="340"/>
      <c r="EWR66" s="340"/>
      <c r="EWS66" s="340"/>
      <c r="EWT66" s="340"/>
      <c r="EWU66" s="340"/>
      <c r="EWV66" s="340"/>
      <c r="EWW66" s="340"/>
      <c r="EWX66" s="340"/>
      <c r="EWY66" s="340"/>
      <c r="EWZ66" s="340"/>
      <c r="EXA66" s="340"/>
      <c r="EXB66" s="340"/>
      <c r="EXC66" s="340"/>
      <c r="EXD66" s="340"/>
      <c r="EXE66" s="340"/>
      <c r="EXF66" s="340"/>
      <c r="EXG66" s="340"/>
      <c r="EXH66" s="340"/>
      <c r="EXI66" s="340"/>
      <c r="EXJ66" s="340"/>
      <c r="EXK66" s="340"/>
      <c r="EXL66" s="340"/>
      <c r="EXM66" s="340"/>
      <c r="EXN66" s="340"/>
      <c r="EXO66" s="340"/>
      <c r="EXP66" s="340"/>
      <c r="EXQ66" s="340"/>
      <c r="EXR66" s="340"/>
      <c r="EXS66" s="340"/>
      <c r="EXT66" s="340"/>
      <c r="EXU66" s="340"/>
      <c r="EXV66" s="340"/>
      <c r="EXW66" s="340"/>
      <c r="EXX66" s="340"/>
      <c r="EXY66" s="340"/>
      <c r="EXZ66" s="340"/>
      <c r="EYA66" s="340"/>
      <c r="EYB66" s="340"/>
      <c r="EYC66" s="340"/>
      <c r="EYD66" s="340"/>
      <c r="EYE66" s="340"/>
      <c r="EYF66" s="340"/>
      <c r="EYG66" s="340"/>
      <c r="EYH66" s="340"/>
      <c r="EYI66" s="340"/>
      <c r="EYJ66" s="340"/>
      <c r="EYK66" s="340"/>
      <c r="EYL66" s="340"/>
      <c r="EYM66" s="340"/>
      <c r="EYN66" s="340"/>
      <c r="EYO66" s="340"/>
      <c r="EYP66" s="340"/>
      <c r="EYQ66" s="340"/>
      <c r="EYR66" s="340"/>
      <c r="EYS66" s="340"/>
      <c r="EYT66" s="340"/>
      <c r="EYU66" s="340"/>
      <c r="EYV66" s="340"/>
      <c r="EYW66" s="340"/>
      <c r="EYX66" s="340"/>
      <c r="EYY66" s="340"/>
      <c r="EYZ66" s="340"/>
      <c r="EZA66" s="340"/>
      <c r="EZB66" s="340"/>
      <c r="EZC66" s="340"/>
      <c r="EZD66" s="340"/>
      <c r="EZE66" s="340"/>
      <c r="EZF66" s="340"/>
      <c r="EZG66" s="340"/>
      <c r="EZH66" s="340"/>
      <c r="EZI66" s="340"/>
      <c r="EZJ66" s="340"/>
      <c r="EZK66" s="340"/>
      <c r="EZL66" s="340"/>
      <c r="EZM66" s="340"/>
      <c r="EZN66" s="340"/>
      <c r="EZO66" s="340"/>
      <c r="EZP66" s="340"/>
      <c r="EZQ66" s="340"/>
      <c r="EZR66" s="340"/>
      <c r="EZS66" s="340"/>
      <c r="EZT66" s="340"/>
      <c r="EZU66" s="340"/>
      <c r="EZV66" s="340"/>
      <c r="EZW66" s="340"/>
      <c r="EZX66" s="340"/>
      <c r="EZY66" s="340"/>
      <c r="EZZ66" s="340"/>
      <c r="FAA66" s="340"/>
      <c r="FAB66" s="340"/>
      <c r="FAC66" s="340"/>
      <c r="FAD66" s="340"/>
      <c r="FAE66" s="340"/>
      <c r="FAF66" s="340"/>
      <c r="FAG66" s="340"/>
      <c r="FAH66" s="340"/>
      <c r="FAI66" s="340"/>
      <c r="FAJ66" s="340"/>
      <c r="FAK66" s="340"/>
      <c r="FAL66" s="340"/>
      <c r="FAM66" s="340"/>
      <c r="FAN66" s="340"/>
      <c r="FAO66" s="340"/>
      <c r="FAP66" s="340"/>
      <c r="FAQ66" s="340"/>
      <c r="FAR66" s="340"/>
      <c r="FAS66" s="340"/>
      <c r="FAT66" s="340"/>
      <c r="FAU66" s="340"/>
      <c r="FAV66" s="340"/>
      <c r="FAW66" s="340"/>
      <c r="FAX66" s="340"/>
      <c r="FAY66" s="340"/>
      <c r="FAZ66" s="340"/>
      <c r="FBA66" s="340"/>
      <c r="FBB66" s="340"/>
      <c r="FBC66" s="340"/>
      <c r="FBD66" s="340"/>
      <c r="FBE66" s="340"/>
      <c r="FBF66" s="340"/>
      <c r="FBG66" s="340"/>
      <c r="FBH66" s="340"/>
      <c r="FBI66" s="340"/>
      <c r="FBJ66" s="340"/>
      <c r="FBK66" s="340"/>
      <c r="FBL66" s="340"/>
      <c r="FBM66" s="340"/>
      <c r="FBN66" s="340"/>
      <c r="FBO66" s="340"/>
      <c r="FBP66" s="340"/>
      <c r="FBQ66" s="340"/>
      <c r="FBR66" s="340"/>
      <c r="FBS66" s="340"/>
      <c r="FBT66" s="340"/>
      <c r="FBU66" s="340"/>
      <c r="FBV66" s="340"/>
      <c r="FBW66" s="340"/>
      <c r="FBX66" s="340"/>
      <c r="FBY66" s="340"/>
      <c r="FBZ66" s="340"/>
      <c r="FCA66" s="340"/>
      <c r="FCB66" s="340"/>
      <c r="FCC66" s="340"/>
      <c r="FCD66" s="340"/>
      <c r="FCE66" s="340"/>
      <c r="FCF66" s="340"/>
      <c r="FCG66" s="340"/>
      <c r="FCH66" s="340"/>
      <c r="FCI66" s="340"/>
      <c r="FCJ66" s="340"/>
      <c r="FCK66" s="340"/>
      <c r="FCL66" s="340"/>
      <c r="FCM66" s="340"/>
      <c r="FCN66" s="340"/>
      <c r="FCO66" s="340"/>
      <c r="FCP66" s="340"/>
      <c r="FCQ66" s="340"/>
      <c r="FCR66" s="340"/>
      <c r="FCS66" s="340"/>
      <c r="FCT66" s="340"/>
      <c r="FCU66" s="340"/>
      <c r="FCV66" s="340"/>
      <c r="FCW66" s="340"/>
      <c r="FCX66" s="340"/>
      <c r="FCY66" s="340"/>
      <c r="FCZ66" s="340"/>
      <c r="FDA66" s="340"/>
      <c r="FDB66" s="340"/>
      <c r="FDC66" s="340"/>
      <c r="FDD66" s="340"/>
      <c r="FDE66" s="340"/>
      <c r="FDF66" s="340"/>
      <c r="FDG66" s="340"/>
      <c r="FDH66" s="340"/>
      <c r="FDI66" s="340"/>
      <c r="FDJ66" s="340"/>
      <c r="FDK66" s="340"/>
      <c r="FDL66" s="340"/>
      <c r="FDM66" s="340"/>
      <c r="FDN66" s="340"/>
      <c r="FDO66" s="340"/>
      <c r="FDP66" s="340"/>
      <c r="FDQ66" s="340"/>
      <c r="FDR66" s="340"/>
      <c r="FDS66" s="340"/>
      <c r="FDT66" s="340"/>
      <c r="FDU66" s="340"/>
      <c r="FDV66" s="340"/>
      <c r="FDW66" s="340"/>
      <c r="FDX66" s="340"/>
      <c r="FDY66" s="340"/>
      <c r="FDZ66" s="340"/>
      <c r="FEA66" s="340"/>
      <c r="FEB66" s="340"/>
      <c r="FEC66" s="340"/>
      <c r="FED66" s="340"/>
      <c r="FEE66" s="340"/>
      <c r="FEF66" s="340"/>
      <c r="FEG66" s="340"/>
      <c r="FEH66" s="340"/>
      <c r="FEI66" s="340"/>
      <c r="FEJ66" s="340"/>
      <c r="FEK66" s="340"/>
      <c r="FEL66" s="340"/>
      <c r="FEM66" s="340"/>
      <c r="FEN66" s="340"/>
      <c r="FEO66" s="340"/>
      <c r="FEP66" s="340"/>
      <c r="FEQ66" s="340"/>
      <c r="FER66" s="340"/>
      <c r="FES66" s="340"/>
      <c r="FET66" s="340"/>
      <c r="FEU66" s="340"/>
      <c r="FEV66" s="340"/>
      <c r="FEW66" s="340"/>
      <c r="FEX66" s="340"/>
      <c r="FEY66" s="340"/>
      <c r="FEZ66" s="340"/>
      <c r="FFA66" s="340"/>
      <c r="FFB66" s="340"/>
      <c r="FFC66" s="340"/>
      <c r="FFD66" s="340"/>
      <c r="FFE66" s="340"/>
      <c r="FFF66" s="340"/>
      <c r="FFG66" s="340"/>
      <c r="FFH66" s="340"/>
      <c r="FFI66" s="340"/>
      <c r="FFJ66" s="340"/>
      <c r="FFK66" s="340"/>
      <c r="FFL66" s="340"/>
      <c r="FFM66" s="340"/>
      <c r="FFN66" s="340"/>
      <c r="FFO66" s="340"/>
      <c r="FFP66" s="340"/>
      <c r="FFQ66" s="340"/>
      <c r="FFR66" s="340"/>
      <c r="FFS66" s="340"/>
      <c r="FFT66" s="340"/>
      <c r="FFU66" s="340"/>
      <c r="FFV66" s="340"/>
      <c r="FFW66" s="340"/>
      <c r="FFX66" s="340"/>
      <c r="FFY66" s="340"/>
      <c r="FFZ66" s="340"/>
      <c r="FGA66" s="340"/>
      <c r="FGB66" s="340"/>
      <c r="FGC66" s="340"/>
      <c r="FGD66" s="340"/>
      <c r="FGE66" s="340"/>
      <c r="FGF66" s="340"/>
      <c r="FGG66" s="340"/>
      <c r="FGH66" s="340"/>
      <c r="FGI66" s="340"/>
      <c r="FGJ66" s="340"/>
      <c r="FGK66" s="340"/>
      <c r="FGL66" s="340"/>
      <c r="FGM66" s="340"/>
      <c r="FGN66" s="340"/>
      <c r="FGO66" s="340"/>
      <c r="FGP66" s="340"/>
      <c r="FGQ66" s="340"/>
      <c r="FGR66" s="340"/>
      <c r="FGS66" s="340"/>
      <c r="FGT66" s="340"/>
      <c r="FGU66" s="340"/>
      <c r="FGV66" s="340"/>
      <c r="FGW66" s="340"/>
      <c r="FGX66" s="340"/>
      <c r="FGY66" s="340"/>
      <c r="FGZ66" s="340"/>
      <c r="FHA66" s="340"/>
      <c r="FHB66" s="340"/>
      <c r="FHC66" s="340"/>
      <c r="FHD66" s="340"/>
      <c r="FHE66" s="340"/>
      <c r="FHF66" s="340"/>
      <c r="FHG66" s="340"/>
      <c r="FHH66" s="340"/>
      <c r="FHI66" s="340"/>
      <c r="FHJ66" s="340"/>
      <c r="FHK66" s="340"/>
      <c r="FHL66" s="340"/>
      <c r="FHM66" s="340"/>
      <c r="FHN66" s="340"/>
      <c r="FHO66" s="340"/>
      <c r="FHP66" s="340"/>
      <c r="FHQ66" s="340"/>
      <c r="FHR66" s="340"/>
      <c r="FHS66" s="340"/>
      <c r="FHT66" s="340"/>
      <c r="FHU66" s="340"/>
      <c r="FHV66" s="340"/>
      <c r="FHW66" s="340"/>
      <c r="FHX66" s="340"/>
      <c r="FHY66" s="340"/>
      <c r="FHZ66" s="340"/>
      <c r="FIA66" s="340"/>
      <c r="FIB66" s="340"/>
      <c r="FIC66" s="340"/>
      <c r="FID66" s="340"/>
      <c r="FIE66" s="340"/>
      <c r="FIF66" s="340"/>
      <c r="FIG66" s="340"/>
      <c r="FIH66" s="340"/>
      <c r="FII66" s="340"/>
      <c r="FIJ66" s="340"/>
      <c r="FIK66" s="340"/>
      <c r="FIL66" s="340"/>
      <c r="FIM66" s="340"/>
      <c r="FIN66" s="340"/>
      <c r="FIO66" s="340"/>
      <c r="FIP66" s="340"/>
      <c r="FIQ66" s="340"/>
      <c r="FIR66" s="340"/>
      <c r="FIS66" s="340"/>
      <c r="FIT66" s="340"/>
      <c r="FIU66" s="340"/>
      <c r="FIV66" s="340"/>
      <c r="FIW66" s="340"/>
      <c r="FIX66" s="340"/>
      <c r="FIY66" s="340"/>
      <c r="FIZ66" s="340"/>
      <c r="FJA66" s="340"/>
      <c r="FJB66" s="340"/>
      <c r="FJC66" s="340"/>
      <c r="FJD66" s="340"/>
      <c r="FJE66" s="340"/>
      <c r="FJF66" s="340"/>
      <c r="FJG66" s="340"/>
      <c r="FJH66" s="340"/>
      <c r="FJI66" s="340"/>
      <c r="FJJ66" s="340"/>
      <c r="FJK66" s="340"/>
      <c r="FJL66" s="340"/>
      <c r="FJM66" s="340"/>
      <c r="FJN66" s="340"/>
      <c r="FJO66" s="340"/>
      <c r="FJP66" s="340"/>
      <c r="FJQ66" s="340"/>
      <c r="FJR66" s="340"/>
      <c r="FJS66" s="340"/>
      <c r="FJT66" s="340"/>
      <c r="FJU66" s="340"/>
      <c r="FJV66" s="340"/>
      <c r="FJW66" s="340"/>
      <c r="FJX66" s="340"/>
      <c r="FJY66" s="340"/>
      <c r="FJZ66" s="340"/>
      <c r="FKA66" s="340"/>
      <c r="FKB66" s="340"/>
      <c r="FKC66" s="340"/>
      <c r="FKD66" s="340"/>
      <c r="FKE66" s="340"/>
      <c r="FKF66" s="340"/>
      <c r="FKG66" s="340"/>
      <c r="FKH66" s="340"/>
      <c r="FKI66" s="340"/>
      <c r="FKJ66" s="340"/>
      <c r="FKK66" s="340"/>
      <c r="FKL66" s="340"/>
      <c r="FKM66" s="340"/>
      <c r="FKN66" s="340"/>
      <c r="FKO66" s="340"/>
      <c r="FKP66" s="340"/>
      <c r="FKQ66" s="340"/>
      <c r="FKR66" s="340"/>
      <c r="FKS66" s="340"/>
      <c r="FKT66" s="340"/>
      <c r="FKU66" s="340"/>
      <c r="FKV66" s="340"/>
      <c r="FKW66" s="340"/>
      <c r="FKX66" s="340"/>
      <c r="FKY66" s="340"/>
      <c r="FKZ66" s="340"/>
      <c r="FLA66" s="340"/>
      <c r="FLB66" s="340"/>
      <c r="FLC66" s="340"/>
      <c r="FLD66" s="340"/>
      <c r="FLE66" s="340"/>
      <c r="FLF66" s="340"/>
      <c r="FLG66" s="340"/>
      <c r="FLH66" s="340"/>
      <c r="FLI66" s="340"/>
      <c r="FLJ66" s="340"/>
      <c r="FLK66" s="340"/>
      <c r="FLL66" s="340"/>
      <c r="FLM66" s="340"/>
      <c r="FLN66" s="340"/>
      <c r="FLO66" s="340"/>
      <c r="FLP66" s="340"/>
      <c r="FLQ66" s="340"/>
      <c r="FLR66" s="340"/>
      <c r="FLS66" s="340"/>
      <c r="FLT66" s="340"/>
      <c r="FLU66" s="340"/>
      <c r="FLV66" s="340"/>
      <c r="FLW66" s="340"/>
      <c r="FLX66" s="340"/>
      <c r="FLY66" s="340"/>
      <c r="FLZ66" s="340"/>
      <c r="FMA66" s="340"/>
      <c r="FMB66" s="340"/>
      <c r="FMC66" s="340"/>
      <c r="FMD66" s="340"/>
      <c r="FME66" s="340"/>
      <c r="FMF66" s="340"/>
      <c r="FMG66" s="340"/>
      <c r="FMH66" s="340"/>
      <c r="FMI66" s="340"/>
      <c r="FMJ66" s="340"/>
      <c r="FMK66" s="340"/>
      <c r="FML66" s="340"/>
      <c r="FMM66" s="340"/>
      <c r="FMN66" s="340"/>
      <c r="FMO66" s="340"/>
      <c r="FMP66" s="340"/>
      <c r="FMQ66" s="340"/>
      <c r="FMR66" s="340"/>
      <c r="FMS66" s="340"/>
      <c r="FMT66" s="340"/>
      <c r="FMU66" s="340"/>
      <c r="FMV66" s="340"/>
      <c r="FMW66" s="340"/>
      <c r="FMX66" s="340"/>
      <c r="FMY66" s="340"/>
      <c r="FMZ66" s="340"/>
      <c r="FNA66" s="340"/>
      <c r="FNB66" s="340"/>
      <c r="FNC66" s="340"/>
      <c r="FND66" s="340"/>
      <c r="FNE66" s="340"/>
      <c r="FNF66" s="340"/>
      <c r="FNG66" s="340"/>
      <c r="FNH66" s="340"/>
      <c r="FNI66" s="340"/>
      <c r="FNJ66" s="340"/>
      <c r="FNK66" s="340"/>
      <c r="FNL66" s="340"/>
      <c r="FNM66" s="340"/>
      <c r="FNN66" s="340"/>
      <c r="FNO66" s="340"/>
      <c r="FNP66" s="340"/>
      <c r="FNQ66" s="340"/>
      <c r="FNR66" s="340"/>
      <c r="FNS66" s="340"/>
      <c r="FNT66" s="340"/>
      <c r="FNU66" s="340"/>
      <c r="FNV66" s="340"/>
      <c r="FNW66" s="340"/>
      <c r="FNX66" s="340"/>
      <c r="FNY66" s="340"/>
      <c r="FNZ66" s="340"/>
      <c r="FOA66" s="340"/>
      <c r="FOB66" s="340"/>
      <c r="FOC66" s="340"/>
      <c r="FOD66" s="340"/>
      <c r="FOE66" s="340"/>
      <c r="FOF66" s="340"/>
      <c r="FOG66" s="340"/>
      <c r="FOH66" s="340"/>
      <c r="FOI66" s="340"/>
      <c r="FOJ66" s="340"/>
      <c r="FOK66" s="340"/>
      <c r="FOL66" s="340"/>
      <c r="FOM66" s="340"/>
      <c r="FON66" s="340"/>
      <c r="FOO66" s="340"/>
      <c r="FOP66" s="340"/>
      <c r="FOQ66" s="340"/>
      <c r="FOR66" s="340"/>
      <c r="FOS66" s="340"/>
      <c r="FOT66" s="340"/>
      <c r="FOU66" s="340"/>
      <c r="FOV66" s="340"/>
      <c r="FOW66" s="340"/>
      <c r="FOX66" s="340"/>
      <c r="FOY66" s="340"/>
      <c r="FOZ66" s="340"/>
      <c r="FPA66" s="340"/>
      <c r="FPB66" s="340"/>
      <c r="FPC66" s="340"/>
      <c r="FPD66" s="340"/>
      <c r="FPE66" s="340"/>
      <c r="FPF66" s="340"/>
      <c r="FPG66" s="340"/>
      <c r="FPH66" s="340"/>
      <c r="FPI66" s="340"/>
      <c r="FPJ66" s="340"/>
      <c r="FPK66" s="340"/>
      <c r="FPL66" s="340"/>
      <c r="FPM66" s="340"/>
      <c r="FPN66" s="340"/>
      <c r="FPO66" s="340"/>
      <c r="FPP66" s="340"/>
      <c r="FPQ66" s="340"/>
      <c r="FPR66" s="340"/>
      <c r="FPS66" s="340"/>
      <c r="FPT66" s="340"/>
      <c r="FPU66" s="340"/>
      <c r="FPV66" s="340"/>
      <c r="FPW66" s="340"/>
      <c r="FPX66" s="340"/>
      <c r="FPY66" s="340"/>
      <c r="FPZ66" s="340"/>
      <c r="FQA66" s="340"/>
      <c r="FQB66" s="340"/>
      <c r="FQC66" s="340"/>
      <c r="FQD66" s="340"/>
      <c r="FQE66" s="340"/>
      <c r="FQF66" s="340"/>
      <c r="FQG66" s="340"/>
      <c r="FQH66" s="340"/>
      <c r="FQI66" s="340"/>
      <c r="FQJ66" s="340"/>
      <c r="FQK66" s="340"/>
      <c r="FQL66" s="340"/>
      <c r="FQM66" s="340"/>
      <c r="FQN66" s="340"/>
      <c r="FQO66" s="340"/>
      <c r="FQP66" s="340"/>
      <c r="FQQ66" s="340"/>
      <c r="FQR66" s="340"/>
      <c r="FQS66" s="340"/>
      <c r="FQT66" s="340"/>
      <c r="FQU66" s="340"/>
      <c r="FQV66" s="340"/>
      <c r="FQW66" s="340"/>
      <c r="FQX66" s="340"/>
      <c r="FQY66" s="340"/>
      <c r="FQZ66" s="340"/>
      <c r="FRA66" s="340"/>
      <c r="FRB66" s="340"/>
      <c r="FRC66" s="340"/>
      <c r="FRD66" s="340"/>
      <c r="FRE66" s="340"/>
      <c r="FRF66" s="340"/>
      <c r="FRG66" s="340"/>
      <c r="FRH66" s="340"/>
      <c r="FRI66" s="340"/>
      <c r="FRJ66" s="340"/>
      <c r="FRK66" s="340"/>
      <c r="FRL66" s="340"/>
      <c r="FRM66" s="340"/>
      <c r="FRN66" s="340"/>
      <c r="FRO66" s="340"/>
      <c r="FRP66" s="340"/>
      <c r="FRQ66" s="340"/>
      <c r="FRR66" s="340"/>
      <c r="FRS66" s="340"/>
      <c r="FRT66" s="340"/>
      <c r="FRU66" s="340"/>
      <c r="FRV66" s="340"/>
      <c r="FRW66" s="340"/>
      <c r="FRX66" s="340"/>
      <c r="FRY66" s="340"/>
      <c r="FRZ66" s="340"/>
      <c r="FSA66" s="340"/>
      <c r="FSB66" s="340"/>
      <c r="FSC66" s="340"/>
      <c r="FSD66" s="340"/>
      <c r="FSE66" s="340"/>
      <c r="FSF66" s="340"/>
      <c r="FSG66" s="340"/>
      <c r="FSH66" s="340"/>
      <c r="FSI66" s="340"/>
      <c r="FSJ66" s="340"/>
      <c r="FSK66" s="340"/>
      <c r="FSL66" s="340"/>
      <c r="FSM66" s="340"/>
      <c r="FSN66" s="340"/>
      <c r="FSO66" s="340"/>
      <c r="FSP66" s="340"/>
      <c r="FSQ66" s="340"/>
      <c r="FSR66" s="340"/>
      <c r="FSS66" s="340"/>
      <c r="FST66" s="340"/>
      <c r="FSU66" s="340"/>
      <c r="FSV66" s="340"/>
      <c r="FSW66" s="340"/>
      <c r="FSX66" s="340"/>
      <c r="FSY66" s="340"/>
      <c r="FSZ66" s="340"/>
      <c r="FTA66" s="340"/>
      <c r="FTB66" s="340"/>
      <c r="FTC66" s="340"/>
      <c r="FTD66" s="340"/>
      <c r="FTE66" s="340"/>
      <c r="FTF66" s="340"/>
      <c r="FTG66" s="340"/>
      <c r="FTH66" s="340"/>
      <c r="FTI66" s="340"/>
      <c r="FTJ66" s="340"/>
      <c r="FTK66" s="340"/>
      <c r="FTL66" s="340"/>
      <c r="FTM66" s="340"/>
      <c r="FTN66" s="340"/>
      <c r="FTO66" s="340"/>
      <c r="FTP66" s="340"/>
      <c r="FTQ66" s="340"/>
      <c r="FTR66" s="340"/>
      <c r="FTS66" s="340"/>
      <c r="FTT66" s="340"/>
      <c r="FTU66" s="340"/>
      <c r="FTV66" s="340"/>
      <c r="FTW66" s="340"/>
      <c r="FTX66" s="340"/>
      <c r="FTY66" s="340"/>
      <c r="FTZ66" s="340"/>
      <c r="FUA66" s="340"/>
      <c r="FUB66" s="340"/>
      <c r="FUC66" s="340"/>
      <c r="FUD66" s="340"/>
      <c r="FUE66" s="340"/>
      <c r="FUF66" s="340"/>
      <c r="FUG66" s="340"/>
      <c r="FUH66" s="340"/>
      <c r="FUI66" s="340"/>
      <c r="FUJ66" s="340"/>
      <c r="FUK66" s="340"/>
      <c r="FUL66" s="340"/>
      <c r="FUM66" s="340"/>
      <c r="FUN66" s="340"/>
      <c r="FUO66" s="340"/>
      <c r="FUP66" s="340"/>
      <c r="FUQ66" s="340"/>
      <c r="FUR66" s="340"/>
      <c r="FUS66" s="340"/>
      <c r="FUT66" s="340"/>
      <c r="FUU66" s="340"/>
      <c r="FUV66" s="340"/>
      <c r="FUW66" s="340"/>
      <c r="FUX66" s="340"/>
      <c r="FUY66" s="340"/>
      <c r="FUZ66" s="340"/>
      <c r="FVA66" s="340"/>
      <c r="FVB66" s="340"/>
      <c r="FVC66" s="340"/>
      <c r="FVD66" s="340"/>
      <c r="FVE66" s="340"/>
      <c r="FVF66" s="340"/>
      <c r="FVG66" s="340"/>
      <c r="FVH66" s="340"/>
      <c r="FVI66" s="340"/>
      <c r="FVJ66" s="340"/>
      <c r="FVK66" s="340"/>
      <c r="FVL66" s="340"/>
      <c r="FVM66" s="340"/>
      <c r="FVN66" s="340"/>
      <c r="FVO66" s="340"/>
      <c r="FVP66" s="340"/>
      <c r="FVQ66" s="340"/>
      <c r="FVR66" s="340"/>
      <c r="FVS66" s="340"/>
      <c r="FVT66" s="340"/>
      <c r="FVU66" s="340"/>
      <c r="FVV66" s="340"/>
      <c r="FVW66" s="340"/>
      <c r="FVX66" s="340"/>
      <c r="FVY66" s="340"/>
      <c r="FVZ66" s="340"/>
      <c r="FWA66" s="340"/>
      <c r="FWB66" s="340"/>
      <c r="FWC66" s="340"/>
      <c r="FWD66" s="340"/>
      <c r="FWE66" s="340"/>
      <c r="FWF66" s="340"/>
      <c r="FWG66" s="340"/>
      <c r="FWH66" s="340"/>
      <c r="FWI66" s="340"/>
      <c r="FWJ66" s="340"/>
      <c r="FWK66" s="340"/>
      <c r="FWL66" s="340"/>
      <c r="FWM66" s="340"/>
      <c r="FWN66" s="340"/>
      <c r="FWO66" s="340"/>
      <c r="FWP66" s="340"/>
      <c r="FWQ66" s="340"/>
      <c r="FWR66" s="340"/>
      <c r="FWS66" s="340"/>
      <c r="FWT66" s="340"/>
      <c r="FWU66" s="340"/>
      <c r="FWV66" s="340"/>
      <c r="FWW66" s="340"/>
      <c r="FWX66" s="340"/>
      <c r="FWY66" s="340"/>
      <c r="FWZ66" s="340"/>
      <c r="FXA66" s="340"/>
      <c r="FXB66" s="340"/>
      <c r="FXC66" s="340"/>
      <c r="FXD66" s="340"/>
      <c r="FXE66" s="340"/>
      <c r="FXF66" s="340"/>
      <c r="FXG66" s="340"/>
      <c r="FXH66" s="340"/>
      <c r="FXI66" s="340"/>
      <c r="FXJ66" s="340"/>
      <c r="FXK66" s="340"/>
      <c r="FXL66" s="340"/>
      <c r="FXM66" s="340"/>
      <c r="FXN66" s="340"/>
      <c r="FXO66" s="340"/>
      <c r="FXP66" s="340"/>
      <c r="FXQ66" s="340"/>
      <c r="FXR66" s="340"/>
      <c r="FXS66" s="340"/>
      <c r="FXT66" s="340"/>
      <c r="FXU66" s="340"/>
      <c r="FXV66" s="340"/>
      <c r="FXW66" s="340"/>
      <c r="FXX66" s="340"/>
      <c r="FXY66" s="340"/>
      <c r="FXZ66" s="340"/>
      <c r="FYA66" s="340"/>
      <c r="FYB66" s="340"/>
      <c r="FYC66" s="340"/>
      <c r="FYD66" s="340"/>
      <c r="FYE66" s="340"/>
      <c r="FYF66" s="340"/>
      <c r="FYG66" s="340"/>
      <c r="FYH66" s="340"/>
      <c r="FYI66" s="340"/>
      <c r="FYJ66" s="340"/>
      <c r="FYK66" s="340"/>
      <c r="FYL66" s="340"/>
      <c r="FYM66" s="340"/>
      <c r="FYN66" s="340"/>
      <c r="FYO66" s="340"/>
      <c r="FYP66" s="340"/>
      <c r="FYQ66" s="340"/>
      <c r="FYR66" s="340"/>
      <c r="FYS66" s="340"/>
      <c r="FYT66" s="340"/>
      <c r="FYU66" s="340"/>
      <c r="FYV66" s="340"/>
      <c r="FYW66" s="340"/>
      <c r="FYX66" s="340"/>
      <c r="FYY66" s="340"/>
      <c r="FYZ66" s="340"/>
      <c r="FZA66" s="340"/>
      <c r="FZB66" s="340"/>
      <c r="FZC66" s="340"/>
      <c r="FZD66" s="340"/>
      <c r="FZE66" s="340"/>
      <c r="FZF66" s="340"/>
      <c r="FZG66" s="340"/>
      <c r="FZH66" s="340"/>
      <c r="FZI66" s="340"/>
      <c r="FZJ66" s="340"/>
      <c r="FZK66" s="340"/>
      <c r="FZL66" s="340"/>
      <c r="FZM66" s="340"/>
      <c r="FZN66" s="340"/>
      <c r="FZO66" s="340"/>
      <c r="FZP66" s="340"/>
      <c r="FZQ66" s="340"/>
      <c r="FZR66" s="340"/>
      <c r="FZS66" s="340"/>
      <c r="FZT66" s="340"/>
      <c r="FZU66" s="340"/>
      <c r="FZV66" s="340"/>
      <c r="FZW66" s="340"/>
      <c r="FZX66" s="340"/>
      <c r="FZY66" s="340"/>
      <c r="FZZ66" s="340"/>
      <c r="GAA66" s="340"/>
      <c r="GAB66" s="340"/>
      <c r="GAC66" s="340"/>
      <c r="GAD66" s="340"/>
      <c r="GAE66" s="340"/>
      <c r="GAF66" s="340"/>
      <c r="GAG66" s="340"/>
      <c r="GAH66" s="340"/>
      <c r="GAI66" s="340"/>
      <c r="GAJ66" s="340"/>
      <c r="GAK66" s="340"/>
      <c r="GAL66" s="340"/>
      <c r="GAM66" s="340"/>
      <c r="GAN66" s="340"/>
      <c r="GAO66" s="340"/>
      <c r="GAP66" s="340"/>
      <c r="GAQ66" s="340"/>
      <c r="GAR66" s="340"/>
      <c r="GAS66" s="340"/>
      <c r="GAT66" s="340"/>
      <c r="GAU66" s="340"/>
      <c r="GAV66" s="340"/>
      <c r="GAW66" s="340"/>
      <c r="GAX66" s="340"/>
      <c r="GAY66" s="340"/>
      <c r="GAZ66" s="340"/>
      <c r="GBA66" s="340"/>
      <c r="GBB66" s="340"/>
      <c r="GBC66" s="340"/>
      <c r="GBD66" s="340"/>
      <c r="GBE66" s="340"/>
      <c r="GBF66" s="340"/>
      <c r="GBG66" s="340"/>
      <c r="GBH66" s="340"/>
      <c r="GBI66" s="340"/>
      <c r="GBJ66" s="340"/>
      <c r="GBK66" s="340"/>
      <c r="GBL66" s="340"/>
      <c r="GBM66" s="340"/>
      <c r="GBN66" s="340"/>
      <c r="GBO66" s="340"/>
      <c r="GBP66" s="340"/>
      <c r="GBQ66" s="340"/>
      <c r="GBR66" s="340"/>
      <c r="GBS66" s="340"/>
      <c r="GBT66" s="340"/>
      <c r="GBU66" s="340"/>
      <c r="GBV66" s="340"/>
      <c r="GBW66" s="340"/>
      <c r="GBX66" s="340"/>
      <c r="GBY66" s="340"/>
      <c r="GBZ66" s="340"/>
      <c r="GCA66" s="340"/>
      <c r="GCB66" s="340"/>
      <c r="GCC66" s="340"/>
      <c r="GCD66" s="340"/>
      <c r="GCE66" s="340"/>
      <c r="GCF66" s="340"/>
      <c r="GCG66" s="340"/>
      <c r="GCH66" s="340"/>
      <c r="GCI66" s="340"/>
      <c r="GCJ66" s="340"/>
      <c r="GCK66" s="340"/>
      <c r="GCL66" s="340"/>
      <c r="GCM66" s="340"/>
      <c r="GCN66" s="340"/>
      <c r="GCO66" s="340"/>
      <c r="GCP66" s="340"/>
      <c r="GCQ66" s="340"/>
      <c r="GCR66" s="340"/>
      <c r="GCS66" s="340"/>
      <c r="GCT66" s="340"/>
      <c r="GCU66" s="340"/>
      <c r="GCV66" s="340"/>
      <c r="GCW66" s="340"/>
      <c r="GCX66" s="340"/>
      <c r="GCY66" s="340"/>
      <c r="GCZ66" s="340"/>
      <c r="GDA66" s="340"/>
      <c r="GDB66" s="340"/>
      <c r="GDC66" s="340"/>
      <c r="GDD66" s="340"/>
      <c r="GDE66" s="340"/>
      <c r="GDF66" s="340"/>
      <c r="GDG66" s="340"/>
      <c r="GDH66" s="340"/>
      <c r="GDI66" s="340"/>
      <c r="GDJ66" s="340"/>
      <c r="GDK66" s="340"/>
      <c r="GDL66" s="340"/>
      <c r="GDM66" s="340"/>
      <c r="GDN66" s="340"/>
      <c r="GDO66" s="340"/>
      <c r="GDP66" s="340"/>
      <c r="GDQ66" s="340"/>
      <c r="GDR66" s="340"/>
      <c r="GDS66" s="340"/>
      <c r="GDT66" s="340"/>
      <c r="GDU66" s="340"/>
      <c r="GDV66" s="340"/>
      <c r="GDW66" s="340"/>
      <c r="GDX66" s="340"/>
      <c r="GDY66" s="340"/>
      <c r="GDZ66" s="340"/>
      <c r="GEA66" s="340"/>
      <c r="GEB66" s="340"/>
      <c r="GEC66" s="340"/>
      <c r="GED66" s="340"/>
      <c r="GEE66" s="340"/>
      <c r="GEF66" s="340"/>
      <c r="GEG66" s="340"/>
      <c r="GEH66" s="340"/>
      <c r="GEI66" s="340"/>
      <c r="GEJ66" s="340"/>
      <c r="GEK66" s="340"/>
      <c r="GEL66" s="340"/>
      <c r="GEM66" s="340"/>
      <c r="GEN66" s="340"/>
      <c r="GEO66" s="340"/>
      <c r="GEP66" s="340"/>
      <c r="GEQ66" s="340"/>
      <c r="GER66" s="340"/>
      <c r="GES66" s="340"/>
      <c r="GET66" s="340"/>
      <c r="GEU66" s="340"/>
      <c r="GEV66" s="340"/>
      <c r="GEW66" s="340"/>
      <c r="GEX66" s="340"/>
      <c r="GEY66" s="340"/>
      <c r="GEZ66" s="340"/>
      <c r="GFA66" s="340"/>
      <c r="GFB66" s="340"/>
      <c r="GFC66" s="340"/>
      <c r="GFD66" s="340"/>
      <c r="GFE66" s="340"/>
      <c r="GFF66" s="340"/>
      <c r="GFG66" s="340"/>
      <c r="GFH66" s="340"/>
      <c r="GFI66" s="340"/>
      <c r="GFJ66" s="340"/>
      <c r="GFK66" s="340"/>
      <c r="GFL66" s="340"/>
      <c r="GFM66" s="340"/>
      <c r="GFN66" s="340"/>
      <c r="GFO66" s="340"/>
      <c r="GFP66" s="340"/>
      <c r="GFQ66" s="340"/>
      <c r="GFR66" s="340"/>
      <c r="GFS66" s="340"/>
      <c r="GFT66" s="340"/>
      <c r="GFU66" s="340"/>
      <c r="GFV66" s="340"/>
      <c r="GFW66" s="340"/>
      <c r="GFX66" s="340"/>
      <c r="GFY66" s="340"/>
      <c r="GFZ66" s="340"/>
      <c r="GGA66" s="340"/>
      <c r="GGB66" s="340"/>
      <c r="GGC66" s="340"/>
      <c r="GGD66" s="340"/>
      <c r="GGE66" s="340"/>
      <c r="GGF66" s="340"/>
      <c r="GGG66" s="340"/>
      <c r="GGH66" s="340"/>
      <c r="GGI66" s="340"/>
      <c r="GGJ66" s="340"/>
      <c r="GGK66" s="340"/>
      <c r="GGL66" s="340"/>
      <c r="GGM66" s="340"/>
      <c r="GGN66" s="340"/>
      <c r="GGO66" s="340"/>
      <c r="GGP66" s="340"/>
      <c r="GGQ66" s="340"/>
      <c r="GGR66" s="340"/>
      <c r="GGS66" s="340"/>
      <c r="GGT66" s="340"/>
      <c r="GGU66" s="340"/>
      <c r="GGV66" s="340"/>
      <c r="GGW66" s="340"/>
      <c r="GGX66" s="340"/>
      <c r="GGY66" s="340"/>
      <c r="GGZ66" s="340"/>
      <c r="GHA66" s="340"/>
      <c r="GHB66" s="340"/>
      <c r="GHC66" s="340"/>
      <c r="GHD66" s="340"/>
      <c r="GHE66" s="340"/>
      <c r="GHF66" s="340"/>
      <c r="GHG66" s="340"/>
      <c r="GHH66" s="340"/>
      <c r="GHI66" s="340"/>
      <c r="GHJ66" s="340"/>
      <c r="GHK66" s="340"/>
      <c r="GHL66" s="340"/>
      <c r="GHM66" s="340"/>
      <c r="GHN66" s="340"/>
      <c r="GHO66" s="340"/>
      <c r="GHP66" s="340"/>
      <c r="GHQ66" s="340"/>
      <c r="GHR66" s="340"/>
      <c r="GHS66" s="340"/>
      <c r="GHT66" s="340"/>
      <c r="GHU66" s="340"/>
      <c r="GHV66" s="340"/>
      <c r="GHW66" s="340"/>
      <c r="GHX66" s="340"/>
      <c r="GHY66" s="340"/>
      <c r="GHZ66" s="340"/>
      <c r="GIA66" s="340"/>
      <c r="GIB66" s="340"/>
      <c r="GIC66" s="340"/>
      <c r="GID66" s="340"/>
      <c r="GIE66" s="340"/>
      <c r="GIF66" s="340"/>
      <c r="GIG66" s="340"/>
      <c r="GIH66" s="340"/>
      <c r="GII66" s="340"/>
      <c r="GIJ66" s="340"/>
      <c r="GIK66" s="340"/>
      <c r="GIL66" s="340"/>
      <c r="GIM66" s="340"/>
      <c r="GIN66" s="340"/>
      <c r="GIO66" s="340"/>
      <c r="GIP66" s="340"/>
      <c r="GIQ66" s="340"/>
      <c r="GIR66" s="340"/>
      <c r="GIS66" s="340"/>
      <c r="GIT66" s="340"/>
      <c r="GIU66" s="340"/>
      <c r="GIV66" s="340"/>
      <c r="GIW66" s="340"/>
      <c r="GIX66" s="340"/>
      <c r="GIY66" s="340"/>
      <c r="GIZ66" s="340"/>
      <c r="GJA66" s="340"/>
      <c r="GJB66" s="340"/>
      <c r="GJC66" s="340"/>
      <c r="GJD66" s="340"/>
      <c r="GJE66" s="340"/>
      <c r="GJF66" s="340"/>
      <c r="GJG66" s="340"/>
      <c r="GJH66" s="340"/>
      <c r="GJI66" s="340"/>
      <c r="GJJ66" s="340"/>
      <c r="GJK66" s="340"/>
      <c r="GJL66" s="340"/>
      <c r="GJM66" s="340"/>
      <c r="GJN66" s="340"/>
      <c r="GJO66" s="340"/>
      <c r="GJP66" s="340"/>
      <c r="GJQ66" s="340"/>
      <c r="GJR66" s="340"/>
      <c r="GJS66" s="340"/>
      <c r="GJT66" s="340"/>
      <c r="GJU66" s="340"/>
      <c r="GJV66" s="340"/>
      <c r="GJW66" s="340"/>
      <c r="GJX66" s="340"/>
      <c r="GJY66" s="340"/>
      <c r="GJZ66" s="340"/>
      <c r="GKA66" s="340"/>
      <c r="GKB66" s="340"/>
      <c r="GKC66" s="340"/>
      <c r="GKD66" s="340"/>
      <c r="GKE66" s="340"/>
      <c r="GKF66" s="340"/>
      <c r="GKG66" s="340"/>
      <c r="GKH66" s="340"/>
      <c r="GKI66" s="340"/>
      <c r="GKJ66" s="340"/>
      <c r="GKK66" s="340"/>
      <c r="GKL66" s="340"/>
      <c r="GKM66" s="340"/>
      <c r="GKN66" s="340"/>
      <c r="GKO66" s="340"/>
      <c r="GKP66" s="340"/>
      <c r="GKQ66" s="340"/>
      <c r="GKR66" s="340"/>
      <c r="GKS66" s="340"/>
      <c r="GKT66" s="340"/>
      <c r="GKU66" s="340"/>
      <c r="GKV66" s="340"/>
      <c r="GKW66" s="340"/>
      <c r="GKX66" s="340"/>
      <c r="GKY66" s="340"/>
      <c r="GKZ66" s="340"/>
      <c r="GLA66" s="340"/>
      <c r="GLB66" s="340"/>
      <c r="GLC66" s="340"/>
      <c r="GLD66" s="340"/>
      <c r="GLE66" s="340"/>
      <c r="GLF66" s="340"/>
      <c r="GLG66" s="340"/>
      <c r="GLH66" s="340"/>
      <c r="GLI66" s="340"/>
      <c r="GLJ66" s="340"/>
      <c r="GLK66" s="340"/>
      <c r="GLL66" s="340"/>
      <c r="GLM66" s="340"/>
      <c r="GLN66" s="340"/>
      <c r="GLO66" s="340"/>
      <c r="GLP66" s="340"/>
      <c r="GLQ66" s="340"/>
      <c r="GLR66" s="340"/>
      <c r="GLS66" s="340"/>
      <c r="GLT66" s="340"/>
      <c r="GLU66" s="340"/>
      <c r="GLV66" s="340"/>
      <c r="GLW66" s="340"/>
      <c r="GLX66" s="340"/>
      <c r="GLY66" s="340"/>
      <c r="GLZ66" s="340"/>
      <c r="GMA66" s="340"/>
      <c r="GMB66" s="340"/>
      <c r="GMC66" s="340"/>
      <c r="GMD66" s="340"/>
      <c r="GME66" s="340"/>
      <c r="GMF66" s="340"/>
      <c r="GMG66" s="340"/>
      <c r="GMH66" s="340"/>
      <c r="GMI66" s="340"/>
      <c r="GMJ66" s="340"/>
      <c r="GMK66" s="340"/>
      <c r="GML66" s="340"/>
      <c r="GMM66" s="340"/>
      <c r="GMN66" s="340"/>
      <c r="GMO66" s="340"/>
      <c r="GMP66" s="340"/>
      <c r="GMQ66" s="340"/>
      <c r="GMR66" s="340"/>
      <c r="GMS66" s="340"/>
      <c r="GMT66" s="340"/>
      <c r="GMU66" s="340"/>
      <c r="GMV66" s="340"/>
      <c r="GMW66" s="340"/>
      <c r="GMX66" s="340"/>
      <c r="GMY66" s="340"/>
      <c r="GMZ66" s="340"/>
      <c r="GNA66" s="340"/>
      <c r="GNB66" s="340"/>
      <c r="GNC66" s="340"/>
      <c r="GND66" s="340"/>
      <c r="GNE66" s="340"/>
      <c r="GNF66" s="340"/>
      <c r="GNG66" s="340"/>
      <c r="GNH66" s="340"/>
      <c r="GNI66" s="340"/>
      <c r="GNJ66" s="340"/>
      <c r="GNK66" s="340"/>
      <c r="GNL66" s="340"/>
      <c r="GNM66" s="340"/>
      <c r="GNN66" s="340"/>
      <c r="GNO66" s="340"/>
      <c r="GNP66" s="340"/>
      <c r="GNQ66" s="340"/>
      <c r="GNR66" s="340"/>
      <c r="GNS66" s="340"/>
      <c r="GNT66" s="340"/>
      <c r="GNU66" s="340"/>
      <c r="GNV66" s="340"/>
      <c r="GNW66" s="340"/>
      <c r="GNX66" s="340"/>
      <c r="GNY66" s="340"/>
      <c r="GNZ66" s="340"/>
      <c r="GOA66" s="340"/>
      <c r="GOB66" s="340"/>
      <c r="GOC66" s="340"/>
      <c r="GOD66" s="340"/>
      <c r="GOE66" s="340"/>
      <c r="GOF66" s="340"/>
      <c r="GOG66" s="340"/>
      <c r="GOH66" s="340"/>
      <c r="GOI66" s="340"/>
      <c r="GOJ66" s="340"/>
      <c r="GOK66" s="340"/>
      <c r="GOL66" s="340"/>
      <c r="GOM66" s="340"/>
      <c r="GON66" s="340"/>
      <c r="GOO66" s="340"/>
      <c r="GOP66" s="340"/>
      <c r="GOQ66" s="340"/>
      <c r="GOR66" s="340"/>
      <c r="GOS66" s="340"/>
      <c r="GOT66" s="340"/>
      <c r="GOU66" s="340"/>
      <c r="GOV66" s="340"/>
      <c r="GOW66" s="340"/>
      <c r="GOX66" s="340"/>
      <c r="GOY66" s="340"/>
      <c r="GOZ66" s="340"/>
      <c r="GPA66" s="340"/>
      <c r="GPB66" s="340"/>
      <c r="GPC66" s="340"/>
      <c r="GPD66" s="340"/>
      <c r="GPE66" s="340"/>
      <c r="GPF66" s="340"/>
      <c r="GPG66" s="340"/>
      <c r="GPH66" s="340"/>
      <c r="GPI66" s="340"/>
      <c r="GPJ66" s="340"/>
      <c r="GPK66" s="340"/>
      <c r="GPL66" s="340"/>
      <c r="GPM66" s="340"/>
      <c r="GPN66" s="340"/>
      <c r="GPO66" s="340"/>
      <c r="GPP66" s="340"/>
      <c r="GPQ66" s="340"/>
      <c r="GPR66" s="340"/>
      <c r="GPS66" s="340"/>
      <c r="GPT66" s="340"/>
      <c r="GPU66" s="340"/>
      <c r="GPV66" s="340"/>
      <c r="GPW66" s="340"/>
      <c r="GPX66" s="340"/>
      <c r="GPY66" s="340"/>
      <c r="GPZ66" s="340"/>
      <c r="GQA66" s="340"/>
      <c r="GQB66" s="340"/>
      <c r="GQC66" s="340"/>
      <c r="GQD66" s="340"/>
      <c r="GQE66" s="340"/>
      <c r="GQF66" s="340"/>
      <c r="GQG66" s="340"/>
      <c r="GQH66" s="340"/>
      <c r="GQI66" s="340"/>
      <c r="GQJ66" s="340"/>
      <c r="GQK66" s="340"/>
      <c r="GQL66" s="340"/>
      <c r="GQM66" s="340"/>
      <c r="GQN66" s="340"/>
      <c r="GQO66" s="340"/>
      <c r="GQP66" s="340"/>
      <c r="GQQ66" s="340"/>
      <c r="GQR66" s="340"/>
      <c r="GQS66" s="340"/>
      <c r="GQT66" s="340"/>
      <c r="GQU66" s="340"/>
      <c r="GQV66" s="340"/>
      <c r="GQW66" s="340"/>
      <c r="GQX66" s="340"/>
      <c r="GQY66" s="340"/>
      <c r="GQZ66" s="340"/>
      <c r="GRA66" s="340"/>
      <c r="GRB66" s="340"/>
      <c r="GRC66" s="340"/>
      <c r="GRD66" s="340"/>
      <c r="GRE66" s="340"/>
      <c r="GRF66" s="340"/>
      <c r="GRG66" s="340"/>
      <c r="GRH66" s="340"/>
      <c r="GRI66" s="340"/>
      <c r="GRJ66" s="340"/>
      <c r="GRK66" s="340"/>
      <c r="GRL66" s="340"/>
      <c r="GRM66" s="340"/>
      <c r="GRN66" s="340"/>
      <c r="GRO66" s="340"/>
      <c r="GRP66" s="340"/>
      <c r="GRQ66" s="340"/>
      <c r="GRR66" s="340"/>
      <c r="GRS66" s="340"/>
      <c r="GRT66" s="340"/>
      <c r="GRU66" s="340"/>
      <c r="GRV66" s="340"/>
      <c r="GRW66" s="340"/>
      <c r="GRX66" s="340"/>
      <c r="GRY66" s="340"/>
      <c r="GRZ66" s="340"/>
      <c r="GSA66" s="340"/>
      <c r="GSB66" s="340"/>
      <c r="GSC66" s="340"/>
      <c r="GSD66" s="340"/>
      <c r="GSE66" s="340"/>
      <c r="GSF66" s="340"/>
      <c r="GSG66" s="340"/>
      <c r="GSH66" s="340"/>
      <c r="GSI66" s="340"/>
      <c r="GSJ66" s="340"/>
      <c r="GSK66" s="340"/>
      <c r="GSL66" s="340"/>
      <c r="GSM66" s="340"/>
      <c r="GSN66" s="340"/>
      <c r="GSO66" s="340"/>
      <c r="GSP66" s="340"/>
      <c r="GSQ66" s="340"/>
      <c r="GSR66" s="340"/>
      <c r="GSS66" s="340"/>
      <c r="GST66" s="340"/>
      <c r="GSU66" s="340"/>
      <c r="GSV66" s="340"/>
      <c r="GSW66" s="340"/>
      <c r="GSX66" s="340"/>
      <c r="GSY66" s="340"/>
      <c r="GSZ66" s="340"/>
      <c r="GTA66" s="340"/>
      <c r="GTB66" s="340"/>
      <c r="GTC66" s="340"/>
      <c r="GTD66" s="340"/>
      <c r="GTE66" s="340"/>
      <c r="GTF66" s="340"/>
      <c r="GTG66" s="340"/>
      <c r="GTH66" s="340"/>
      <c r="GTI66" s="340"/>
      <c r="GTJ66" s="340"/>
      <c r="GTK66" s="340"/>
      <c r="GTL66" s="340"/>
      <c r="GTM66" s="340"/>
      <c r="GTN66" s="340"/>
      <c r="GTO66" s="340"/>
      <c r="GTP66" s="340"/>
      <c r="GTQ66" s="340"/>
      <c r="GTR66" s="340"/>
      <c r="GTS66" s="340"/>
      <c r="GTT66" s="340"/>
      <c r="GTU66" s="340"/>
      <c r="GTV66" s="340"/>
      <c r="GTW66" s="340"/>
      <c r="GTX66" s="340"/>
      <c r="GTY66" s="340"/>
      <c r="GTZ66" s="340"/>
      <c r="GUA66" s="340"/>
      <c r="GUB66" s="340"/>
      <c r="GUC66" s="340"/>
      <c r="GUD66" s="340"/>
      <c r="GUE66" s="340"/>
      <c r="GUF66" s="340"/>
      <c r="GUG66" s="340"/>
      <c r="GUH66" s="340"/>
      <c r="GUI66" s="340"/>
      <c r="GUJ66" s="340"/>
      <c r="GUK66" s="340"/>
      <c r="GUL66" s="340"/>
      <c r="GUM66" s="340"/>
      <c r="GUN66" s="340"/>
      <c r="GUO66" s="340"/>
      <c r="GUP66" s="340"/>
      <c r="GUQ66" s="340"/>
      <c r="GUR66" s="340"/>
      <c r="GUS66" s="340"/>
      <c r="GUT66" s="340"/>
      <c r="GUU66" s="340"/>
      <c r="GUV66" s="340"/>
      <c r="GUW66" s="340"/>
      <c r="GUX66" s="340"/>
      <c r="GUY66" s="340"/>
      <c r="GUZ66" s="340"/>
      <c r="GVA66" s="340"/>
      <c r="GVB66" s="340"/>
      <c r="GVC66" s="340"/>
      <c r="GVD66" s="340"/>
      <c r="GVE66" s="340"/>
      <c r="GVF66" s="340"/>
      <c r="GVG66" s="340"/>
      <c r="GVH66" s="340"/>
      <c r="GVI66" s="340"/>
      <c r="GVJ66" s="340"/>
      <c r="GVK66" s="340"/>
      <c r="GVL66" s="340"/>
      <c r="GVM66" s="340"/>
      <c r="GVN66" s="340"/>
      <c r="GVO66" s="340"/>
      <c r="GVP66" s="340"/>
      <c r="GVQ66" s="340"/>
      <c r="GVR66" s="340"/>
      <c r="GVS66" s="340"/>
      <c r="GVT66" s="340"/>
      <c r="GVU66" s="340"/>
      <c r="GVV66" s="340"/>
      <c r="GVW66" s="340"/>
      <c r="GVX66" s="340"/>
      <c r="GVY66" s="340"/>
      <c r="GVZ66" s="340"/>
      <c r="GWA66" s="340"/>
      <c r="GWB66" s="340"/>
      <c r="GWC66" s="340"/>
      <c r="GWD66" s="340"/>
      <c r="GWE66" s="340"/>
      <c r="GWF66" s="340"/>
      <c r="GWG66" s="340"/>
      <c r="GWH66" s="340"/>
      <c r="GWI66" s="340"/>
      <c r="GWJ66" s="340"/>
      <c r="GWK66" s="340"/>
      <c r="GWL66" s="340"/>
      <c r="GWM66" s="340"/>
      <c r="GWN66" s="340"/>
      <c r="GWO66" s="340"/>
      <c r="GWP66" s="340"/>
      <c r="GWQ66" s="340"/>
      <c r="GWR66" s="340"/>
      <c r="GWS66" s="340"/>
      <c r="GWT66" s="340"/>
      <c r="GWU66" s="340"/>
      <c r="GWV66" s="340"/>
      <c r="GWW66" s="340"/>
      <c r="GWX66" s="340"/>
      <c r="GWY66" s="340"/>
      <c r="GWZ66" s="340"/>
      <c r="GXA66" s="340"/>
      <c r="GXB66" s="340"/>
      <c r="GXC66" s="340"/>
      <c r="GXD66" s="340"/>
      <c r="GXE66" s="340"/>
      <c r="GXF66" s="340"/>
      <c r="GXG66" s="340"/>
      <c r="GXH66" s="340"/>
      <c r="GXI66" s="340"/>
      <c r="GXJ66" s="340"/>
      <c r="GXK66" s="340"/>
      <c r="GXL66" s="340"/>
      <c r="GXM66" s="340"/>
      <c r="GXN66" s="340"/>
      <c r="GXO66" s="340"/>
      <c r="GXP66" s="340"/>
      <c r="GXQ66" s="340"/>
      <c r="GXR66" s="340"/>
      <c r="GXS66" s="340"/>
      <c r="GXT66" s="340"/>
      <c r="GXU66" s="340"/>
      <c r="GXV66" s="340"/>
      <c r="GXW66" s="340"/>
      <c r="GXX66" s="340"/>
      <c r="GXY66" s="340"/>
      <c r="GXZ66" s="340"/>
      <c r="GYA66" s="340"/>
      <c r="GYB66" s="340"/>
      <c r="GYC66" s="340"/>
      <c r="GYD66" s="340"/>
      <c r="GYE66" s="340"/>
      <c r="GYF66" s="340"/>
      <c r="GYG66" s="340"/>
      <c r="GYH66" s="340"/>
      <c r="GYI66" s="340"/>
      <c r="GYJ66" s="340"/>
      <c r="GYK66" s="340"/>
      <c r="GYL66" s="340"/>
      <c r="GYM66" s="340"/>
      <c r="GYN66" s="340"/>
      <c r="GYO66" s="340"/>
      <c r="GYP66" s="340"/>
      <c r="GYQ66" s="340"/>
      <c r="GYR66" s="340"/>
      <c r="GYS66" s="340"/>
      <c r="GYT66" s="340"/>
      <c r="GYU66" s="340"/>
      <c r="GYV66" s="340"/>
      <c r="GYW66" s="340"/>
      <c r="GYX66" s="340"/>
      <c r="GYY66" s="340"/>
      <c r="GYZ66" s="340"/>
      <c r="GZA66" s="340"/>
      <c r="GZB66" s="340"/>
      <c r="GZC66" s="340"/>
      <c r="GZD66" s="340"/>
      <c r="GZE66" s="340"/>
      <c r="GZF66" s="340"/>
      <c r="GZG66" s="340"/>
      <c r="GZH66" s="340"/>
      <c r="GZI66" s="340"/>
      <c r="GZJ66" s="340"/>
      <c r="GZK66" s="340"/>
      <c r="GZL66" s="340"/>
      <c r="GZM66" s="340"/>
      <c r="GZN66" s="340"/>
      <c r="GZO66" s="340"/>
      <c r="GZP66" s="340"/>
      <c r="GZQ66" s="340"/>
      <c r="GZR66" s="340"/>
      <c r="GZS66" s="340"/>
      <c r="GZT66" s="340"/>
      <c r="GZU66" s="340"/>
      <c r="GZV66" s="340"/>
      <c r="GZW66" s="340"/>
      <c r="GZX66" s="340"/>
      <c r="GZY66" s="340"/>
      <c r="GZZ66" s="340"/>
      <c r="HAA66" s="340"/>
      <c r="HAB66" s="340"/>
      <c r="HAC66" s="340"/>
      <c r="HAD66" s="340"/>
      <c r="HAE66" s="340"/>
      <c r="HAF66" s="340"/>
      <c r="HAG66" s="340"/>
      <c r="HAH66" s="340"/>
      <c r="HAI66" s="340"/>
      <c r="HAJ66" s="340"/>
      <c r="HAK66" s="340"/>
      <c r="HAL66" s="340"/>
      <c r="HAM66" s="340"/>
      <c r="HAN66" s="340"/>
      <c r="HAO66" s="340"/>
      <c r="HAP66" s="340"/>
      <c r="HAQ66" s="340"/>
      <c r="HAR66" s="340"/>
      <c r="HAS66" s="340"/>
      <c r="HAT66" s="340"/>
      <c r="HAU66" s="340"/>
      <c r="HAV66" s="340"/>
      <c r="HAW66" s="340"/>
      <c r="HAX66" s="340"/>
      <c r="HAY66" s="340"/>
      <c r="HAZ66" s="340"/>
      <c r="HBA66" s="340"/>
      <c r="HBB66" s="340"/>
      <c r="HBC66" s="340"/>
      <c r="HBD66" s="340"/>
      <c r="HBE66" s="340"/>
      <c r="HBF66" s="340"/>
      <c r="HBG66" s="340"/>
      <c r="HBH66" s="340"/>
      <c r="HBI66" s="340"/>
      <c r="HBJ66" s="340"/>
      <c r="HBK66" s="340"/>
      <c r="HBL66" s="340"/>
      <c r="HBM66" s="340"/>
      <c r="HBN66" s="340"/>
      <c r="HBO66" s="340"/>
      <c r="HBP66" s="340"/>
      <c r="HBQ66" s="340"/>
      <c r="HBR66" s="340"/>
      <c r="HBS66" s="340"/>
      <c r="HBT66" s="340"/>
      <c r="HBU66" s="340"/>
      <c r="HBV66" s="340"/>
      <c r="HBW66" s="340"/>
      <c r="HBX66" s="340"/>
      <c r="HBY66" s="340"/>
      <c r="HBZ66" s="340"/>
      <c r="HCA66" s="340"/>
      <c r="HCB66" s="340"/>
      <c r="HCC66" s="340"/>
      <c r="HCD66" s="340"/>
      <c r="HCE66" s="340"/>
      <c r="HCF66" s="340"/>
      <c r="HCG66" s="340"/>
      <c r="HCH66" s="340"/>
      <c r="HCI66" s="340"/>
      <c r="HCJ66" s="340"/>
      <c r="HCK66" s="340"/>
      <c r="HCL66" s="340"/>
      <c r="HCM66" s="340"/>
      <c r="HCN66" s="340"/>
      <c r="HCO66" s="340"/>
      <c r="HCP66" s="340"/>
      <c r="HCQ66" s="340"/>
      <c r="HCR66" s="340"/>
      <c r="HCS66" s="340"/>
      <c r="HCT66" s="340"/>
      <c r="HCU66" s="340"/>
      <c r="HCV66" s="340"/>
      <c r="HCW66" s="340"/>
      <c r="HCX66" s="340"/>
      <c r="HCY66" s="340"/>
      <c r="HCZ66" s="340"/>
      <c r="HDA66" s="340"/>
      <c r="HDB66" s="340"/>
      <c r="HDC66" s="340"/>
      <c r="HDD66" s="340"/>
      <c r="HDE66" s="340"/>
      <c r="HDF66" s="340"/>
      <c r="HDG66" s="340"/>
      <c r="HDH66" s="340"/>
      <c r="HDI66" s="340"/>
      <c r="HDJ66" s="340"/>
      <c r="HDK66" s="340"/>
      <c r="HDL66" s="340"/>
      <c r="HDM66" s="340"/>
      <c r="HDN66" s="340"/>
      <c r="HDO66" s="340"/>
      <c r="HDP66" s="340"/>
      <c r="HDQ66" s="340"/>
      <c r="HDR66" s="340"/>
      <c r="HDS66" s="340"/>
      <c r="HDT66" s="340"/>
      <c r="HDU66" s="340"/>
      <c r="HDV66" s="340"/>
      <c r="HDW66" s="340"/>
      <c r="HDX66" s="340"/>
      <c r="HDY66" s="340"/>
      <c r="HDZ66" s="340"/>
      <c r="HEA66" s="340"/>
      <c r="HEB66" s="340"/>
      <c r="HEC66" s="340"/>
      <c r="HED66" s="340"/>
      <c r="HEE66" s="340"/>
      <c r="HEF66" s="340"/>
      <c r="HEG66" s="340"/>
      <c r="HEH66" s="340"/>
      <c r="HEI66" s="340"/>
      <c r="HEJ66" s="340"/>
      <c r="HEK66" s="340"/>
      <c r="HEL66" s="340"/>
      <c r="HEM66" s="340"/>
      <c r="HEN66" s="340"/>
      <c r="HEO66" s="340"/>
      <c r="HEP66" s="340"/>
      <c r="HEQ66" s="340"/>
      <c r="HER66" s="340"/>
      <c r="HES66" s="340"/>
      <c r="HET66" s="340"/>
      <c r="HEU66" s="340"/>
      <c r="HEV66" s="340"/>
      <c r="HEW66" s="340"/>
      <c r="HEX66" s="340"/>
      <c r="HEY66" s="340"/>
      <c r="HEZ66" s="340"/>
      <c r="HFA66" s="340"/>
      <c r="HFB66" s="340"/>
      <c r="HFC66" s="340"/>
      <c r="HFD66" s="340"/>
      <c r="HFE66" s="340"/>
      <c r="HFF66" s="340"/>
      <c r="HFG66" s="340"/>
      <c r="HFH66" s="340"/>
      <c r="HFI66" s="340"/>
      <c r="HFJ66" s="340"/>
      <c r="HFK66" s="340"/>
      <c r="HFL66" s="340"/>
      <c r="HFM66" s="340"/>
      <c r="HFN66" s="340"/>
      <c r="HFO66" s="340"/>
      <c r="HFP66" s="340"/>
      <c r="HFQ66" s="340"/>
      <c r="HFR66" s="340"/>
      <c r="HFS66" s="340"/>
      <c r="HFT66" s="340"/>
      <c r="HFU66" s="340"/>
      <c r="HFV66" s="340"/>
      <c r="HFW66" s="340"/>
      <c r="HFX66" s="340"/>
      <c r="HFY66" s="340"/>
      <c r="HFZ66" s="340"/>
      <c r="HGA66" s="340"/>
      <c r="HGB66" s="340"/>
      <c r="HGC66" s="340"/>
      <c r="HGD66" s="340"/>
      <c r="HGE66" s="340"/>
      <c r="HGF66" s="340"/>
      <c r="HGG66" s="340"/>
      <c r="HGH66" s="340"/>
      <c r="HGI66" s="340"/>
      <c r="HGJ66" s="340"/>
      <c r="HGK66" s="340"/>
      <c r="HGL66" s="340"/>
      <c r="HGM66" s="340"/>
      <c r="HGN66" s="340"/>
      <c r="HGO66" s="340"/>
      <c r="HGP66" s="340"/>
      <c r="HGQ66" s="340"/>
      <c r="HGR66" s="340"/>
      <c r="HGS66" s="340"/>
      <c r="HGT66" s="340"/>
      <c r="HGU66" s="340"/>
      <c r="HGV66" s="340"/>
      <c r="HGW66" s="340"/>
      <c r="HGX66" s="340"/>
      <c r="HGY66" s="340"/>
      <c r="HGZ66" s="340"/>
      <c r="HHA66" s="340"/>
      <c r="HHB66" s="340"/>
      <c r="HHC66" s="340"/>
      <c r="HHD66" s="340"/>
      <c r="HHE66" s="340"/>
      <c r="HHF66" s="340"/>
      <c r="HHG66" s="340"/>
      <c r="HHH66" s="340"/>
      <c r="HHI66" s="340"/>
      <c r="HHJ66" s="340"/>
      <c r="HHK66" s="340"/>
      <c r="HHL66" s="340"/>
      <c r="HHM66" s="340"/>
      <c r="HHN66" s="340"/>
      <c r="HHO66" s="340"/>
      <c r="HHP66" s="340"/>
      <c r="HHQ66" s="340"/>
      <c r="HHR66" s="340"/>
      <c r="HHS66" s="340"/>
      <c r="HHT66" s="340"/>
      <c r="HHU66" s="340"/>
      <c r="HHV66" s="340"/>
      <c r="HHW66" s="340"/>
      <c r="HHX66" s="340"/>
      <c r="HHY66" s="340"/>
      <c r="HHZ66" s="340"/>
      <c r="HIA66" s="340"/>
      <c r="HIB66" s="340"/>
      <c r="HIC66" s="340"/>
      <c r="HID66" s="340"/>
      <c r="HIE66" s="340"/>
      <c r="HIF66" s="340"/>
      <c r="HIG66" s="340"/>
      <c r="HIH66" s="340"/>
      <c r="HII66" s="340"/>
      <c r="HIJ66" s="340"/>
      <c r="HIK66" s="340"/>
      <c r="HIL66" s="340"/>
      <c r="HIM66" s="340"/>
      <c r="HIN66" s="340"/>
      <c r="HIO66" s="340"/>
      <c r="HIP66" s="340"/>
      <c r="HIQ66" s="340"/>
      <c r="HIR66" s="340"/>
      <c r="HIS66" s="340"/>
      <c r="HIT66" s="340"/>
      <c r="HIU66" s="340"/>
      <c r="HIV66" s="340"/>
      <c r="HIW66" s="340"/>
      <c r="HIX66" s="340"/>
      <c r="HIY66" s="340"/>
      <c r="HIZ66" s="340"/>
      <c r="HJA66" s="340"/>
      <c r="HJB66" s="340"/>
      <c r="HJC66" s="340"/>
      <c r="HJD66" s="340"/>
      <c r="HJE66" s="340"/>
      <c r="HJF66" s="340"/>
      <c r="HJG66" s="340"/>
      <c r="HJH66" s="340"/>
      <c r="HJI66" s="340"/>
      <c r="HJJ66" s="340"/>
      <c r="HJK66" s="340"/>
      <c r="HJL66" s="340"/>
      <c r="HJM66" s="340"/>
      <c r="HJN66" s="340"/>
      <c r="HJO66" s="340"/>
      <c r="HJP66" s="340"/>
      <c r="HJQ66" s="340"/>
      <c r="HJR66" s="340"/>
      <c r="HJS66" s="340"/>
      <c r="HJT66" s="340"/>
      <c r="HJU66" s="340"/>
      <c r="HJV66" s="340"/>
      <c r="HJW66" s="340"/>
      <c r="HJX66" s="340"/>
      <c r="HJY66" s="340"/>
      <c r="HJZ66" s="340"/>
      <c r="HKA66" s="340"/>
      <c r="HKB66" s="340"/>
      <c r="HKC66" s="340"/>
      <c r="HKD66" s="340"/>
      <c r="HKE66" s="340"/>
      <c r="HKF66" s="340"/>
      <c r="HKG66" s="340"/>
      <c r="HKH66" s="340"/>
      <c r="HKI66" s="340"/>
      <c r="HKJ66" s="340"/>
      <c r="HKK66" s="340"/>
      <c r="HKL66" s="340"/>
      <c r="HKM66" s="340"/>
      <c r="HKN66" s="340"/>
      <c r="HKO66" s="340"/>
      <c r="HKP66" s="340"/>
      <c r="HKQ66" s="340"/>
      <c r="HKR66" s="340"/>
      <c r="HKS66" s="340"/>
      <c r="HKT66" s="340"/>
      <c r="HKU66" s="340"/>
      <c r="HKV66" s="340"/>
      <c r="HKW66" s="340"/>
      <c r="HKX66" s="340"/>
      <c r="HKY66" s="340"/>
      <c r="HKZ66" s="340"/>
      <c r="HLA66" s="340"/>
      <c r="HLB66" s="340"/>
      <c r="HLC66" s="340"/>
      <c r="HLD66" s="340"/>
      <c r="HLE66" s="340"/>
      <c r="HLF66" s="340"/>
      <c r="HLG66" s="340"/>
      <c r="HLH66" s="340"/>
      <c r="HLI66" s="340"/>
      <c r="HLJ66" s="340"/>
      <c r="HLK66" s="340"/>
      <c r="HLL66" s="340"/>
      <c r="HLM66" s="340"/>
      <c r="HLN66" s="340"/>
      <c r="HLO66" s="340"/>
      <c r="HLP66" s="340"/>
      <c r="HLQ66" s="340"/>
      <c r="HLR66" s="340"/>
      <c r="HLS66" s="340"/>
      <c r="HLT66" s="340"/>
      <c r="HLU66" s="340"/>
      <c r="HLV66" s="340"/>
      <c r="HLW66" s="340"/>
      <c r="HLX66" s="340"/>
      <c r="HLY66" s="340"/>
      <c r="HLZ66" s="340"/>
      <c r="HMA66" s="340"/>
      <c r="HMB66" s="340"/>
      <c r="HMC66" s="340"/>
      <c r="HMD66" s="340"/>
      <c r="HME66" s="340"/>
      <c r="HMF66" s="340"/>
      <c r="HMG66" s="340"/>
      <c r="HMH66" s="340"/>
      <c r="HMI66" s="340"/>
      <c r="HMJ66" s="340"/>
      <c r="HMK66" s="340"/>
      <c r="HML66" s="340"/>
      <c r="HMM66" s="340"/>
      <c r="HMN66" s="340"/>
      <c r="HMO66" s="340"/>
      <c r="HMP66" s="340"/>
      <c r="HMQ66" s="340"/>
      <c r="HMR66" s="340"/>
      <c r="HMS66" s="340"/>
      <c r="HMT66" s="340"/>
      <c r="HMU66" s="340"/>
      <c r="HMV66" s="340"/>
      <c r="HMW66" s="340"/>
      <c r="HMX66" s="340"/>
      <c r="HMY66" s="340"/>
      <c r="HMZ66" s="340"/>
      <c r="HNA66" s="340"/>
      <c r="HNB66" s="340"/>
      <c r="HNC66" s="340"/>
      <c r="HND66" s="340"/>
      <c r="HNE66" s="340"/>
      <c r="HNF66" s="340"/>
      <c r="HNG66" s="340"/>
      <c r="HNH66" s="340"/>
      <c r="HNI66" s="340"/>
      <c r="HNJ66" s="340"/>
      <c r="HNK66" s="340"/>
      <c r="HNL66" s="340"/>
      <c r="HNM66" s="340"/>
      <c r="HNN66" s="340"/>
      <c r="HNO66" s="340"/>
      <c r="HNP66" s="340"/>
      <c r="HNQ66" s="340"/>
      <c r="HNR66" s="340"/>
      <c r="HNS66" s="340"/>
      <c r="HNT66" s="340"/>
      <c r="HNU66" s="340"/>
      <c r="HNV66" s="340"/>
      <c r="HNW66" s="340"/>
      <c r="HNX66" s="340"/>
      <c r="HNY66" s="340"/>
      <c r="HNZ66" s="340"/>
      <c r="HOA66" s="340"/>
      <c r="HOB66" s="340"/>
      <c r="HOC66" s="340"/>
      <c r="HOD66" s="340"/>
      <c r="HOE66" s="340"/>
      <c r="HOF66" s="340"/>
      <c r="HOG66" s="340"/>
      <c r="HOH66" s="340"/>
      <c r="HOI66" s="340"/>
      <c r="HOJ66" s="340"/>
      <c r="HOK66" s="340"/>
      <c r="HOL66" s="340"/>
      <c r="HOM66" s="340"/>
      <c r="HON66" s="340"/>
      <c r="HOO66" s="340"/>
      <c r="HOP66" s="340"/>
      <c r="HOQ66" s="340"/>
      <c r="HOR66" s="340"/>
      <c r="HOS66" s="340"/>
      <c r="HOT66" s="340"/>
      <c r="HOU66" s="340"/>
      <c r="HOV66" s="340"/>
      <c r="HOW66" s="340"/>
      <c r="HOX66" s="340"/>
      <c r="HOY66" s="340"/>
      <c r="HOZ66" s="340"/>
      <c r="HPA66" s="340"/>
      <c r="HPB66" s="340"/>
      <c r="HPC66" s="340"/>
      <c r="HPD66" s="340"/>
      <c r="HPE66" s="340"/>
      <c r="HPF66" s="340"/>
      <c r="HPG66" s="340"/>
      <c r="HPH66" s="340"/>
      <c r="HPI66" s="340"/>
      <c r="HPJ66" s="340"/>
      <c r="HPK66" s="340"/>
      <c r="HPL66" s="340"/>
      <c r="HPM66" s="340"/>
      <c r="HPN66" s="340"/>
      <c r="HPO66" s="340"/>
      <c r="HPP66" s="340"/>
      <c r="HPQ66" s="340"/>
      <c r="HPR66" s="340"/>
      <c r="HPS66" s="340"/>
      <c r="HPT66" s="340"/>
      <c r="HPU66" s="340"/>
      <c r="HPV66" s="340"/>
      <c r="HPW66" s="340"/>
      <c r="HPX66" s="340"/>
      <c r="HPY66" s="340"/>
      <c r="HPZ66" s="340"/>
      <c r="HQA66" s="340"/>
      <c r="HQB66" s="340"/>
      <c r="HQC66" s="340"/>
      <c r="HQD66" s="340"/>
      <c r="HQE66" s="340"/>
      <c r="HQF66" s="340"/>
      <c r="HQG66" s="340"/>
      <c r="HQH66" s="340"/>
      <c r="HQI66" s="340"/>
      <c r="HQJ66" s="340"/>
      <c r="HQK66" s="340"/>
      <c r="HQL66" s="340"/>
      <c r="HQM66" s="340"/>
      <c r="HQN66" s="340"/>
      <c r="HQO66" s="340"/>
      <c r="HQP66" s="340"/>
      <c r="HQQ66" s="340"/>
      <c r="HQR66" s="340"/>
      <c r="HQS66" s="340"/>
      <c r="HQT66" s="340"/>
      <c r="HQU66" s="340"/>
      <c r="HQV66" s="340"/>
      <c r="HQW66" s="340"/>
      <c r="HQX66" s="340"/>
      <c r="HQY66" s="340"/>
      <c r="HQZ66" s="340"/>
      <c r="HRA66" s="340"/>
      <c r="HRB66" s="340"/>
      <c r="HRC66" s="340"/>
      <c r="HRD66" s="340"/>
      <c r="HRE66" s="340"/>
      <c r="HRF66" s="340"/>
      <c r="HRG66" s="340"/>
      <c r="HRH66" s="340"/>
      <c r="HRI66" s="340"/>
      <c r="HRJ66" s="340"/>
      <c r="HRK66" s="340"/>
      <c r="HRL66" s="340"/>
      <c r="HRM66" s="340"/>
      <c r="HRN66" s="340"/>
      <c r="HRO66" s="340"/>
      <c r="HRP66" s="340"/>
      <c r="HRQ66" s="340"/>
      <c r="HRR66" s="340"/>
      <c r="HRS66" s="340"/>
      <c r="HRT66" s="340"/>
      <c r="HRU66" s="340"/>
      <c r="HRV66" s="340"/>
      <c r="HRW66" s="340"/>
      <c r="HRX66" s="340"/>
      <c r="HRY66" s="340"/>
      <c r="HRZ66" s="340"/>
      <c r="HSA66" s="340"/>
      <c r="HSB66" s="340"/>
      <c r="HSC66" s="340"/>
      <c r="HSD66" s="340"/>
      <c r="HSE66" s="340"/>
      <c r="HSF66" s="340"/>
      <c r="HSG66" s="340"/>
      <c r="HSH66" s="340"/>
      <c r="HSI66" s="340"/>
      <c r="HSJ66" s="340"/>
      <c r="HSK66" s="340"/>
      <c r="HSL66" s="340"/>
      <c r="HSM66" s="340"/>
      <c r="HSN66" s="340"/>
      <c r="HSO66" s="340"/>
      <c r="HSP66" s="340"/>
      <c r="HSQ66" s="340"/>
      <c r="HSR66" s="340"/>
      <c r="HSS66" s="340"/>
      <c r="HST66" s="340"/>
      <c r="HSU66" s="340"/>
      <c r="HSV66" s="340"/>
      <c r="HSW66" s="340"/>
      <c r="HSX66" s="340"/>
      <c r="HSY66" s="340"/>
      <c r="HSZ66" s="340"/>
      <c r="HTA66" s="340"/>
      <c r="HTB66" s="340"/>
      <c r="HTC66" s="340"/>
      <c r="HTD66" s="340"/>
      <c r="HTE66" s="340"/>
      <c r="HTF66" s="340"/>
      <c r="HTG66" s="340"/>
      <c r="HTH66" s="340"/>
      <c r="HTI66" s="340"/>
      <c r="HTJ66" s="340"/>
      <c r="HTK66" s="340"/>
      <c r="HTL66" s="340"/>
      <c r="HTM66" s="340"/>
      <c r="HTN66" s="340"/>
      <c r="HTO66" s="340"/>
      <c r="HTP66" s="340"/>
      <c r="HTQ66" s="340"/>
      <c r="HTR66" s="340"/>
      <c r="HTS66" s="340"/>
      <c r="HTT66" s="340"/>
      <c r="HTU66" s="340"/>
      <c r="HTV66" s="340"/>
      <c r="HTW66" s="340"/>
      <c r="HTX66" s="340"/>
      <c r="HTY66" s="340"/>
      <c r="HTZ66" s="340"/>
      <c r="HUA66" s="340"/>
      <c r="HUB66" s="340"/>
      <c r="HUC66" s="340"/>
      <c r="HUD66" s="340"/>
      <c r="HUE66" s="340"/>
      <c r="HUF66" s="340"/>
      <c r="HUG66" s="340"/>
      <c r="HUH66" s="340"/>
      <c r="HUI66" s="340"/>
      <c r="HUJ66" s="340"/>
      <c r="HUK66" s="340"/>
      <c r="HUL66" s="340"/>
      <c r="HUM66" s="340"/>
      <c r="HUN66" s="340"/>
      <c r="HUO66" s="340"/>
      <c r="HUP66" s="340"/>
      <c r="HUQ66" s="340"/>
      <c r="HUR66" s="340"/>
      <c r="HUS66" s="340"/>
      <c r="HUT66" s="340"/>
      <c r="HUU66" s="340"/>
      <c r="HUV66" s="340"/>
      <c r="HUW66" s="340"/>
      <c r="HUX66" s="340"/>
      <c r="HUY66" s="340"/>
      <c r="HUZ66" s="340"/>
      <c r="HVA66" s="340"/>
      <c r="HVB66" s="340"/>
      <c r="HVC66" s="340"/>
      <c r="HVD66" s="340"/>
      <c r="HVE66" s="340"/>
      <c r="HVF66" s="340"/>
      <c r="HVG66" s="340"/>
      <c r="HVH66" s="340"/>
      <c r="HVI66" s="340"/>
      <c r="HVJ66" s="340"/>
      <c r="HVK66" s="340"/>
      <c r="HVL66" s="340"/>
      <c r="HVM66" s="340"/>
      <c r="HVN66" s="340"/>
      <c r="HVO66" s="340"/>
      <c r="HVP66" s="340"/>
      <c r="HVQ66" s="340"/>
      <c r="HVR66" s="340"/>
      <c r="HVS66" s="340"/>
      <c r="HVT66" s="340"/>
      <c r="HVU66" s="340"/>
      <c r="HVV66" s="340"/>
      <c r="HVW66" s="340"/>
      <c r="HVX66" s="340"/>
      <c r="HVY66" s="340"/>
      <c r="HVZ66" s="340"/>
      <c r="HWA66" s="340"/>
      <c r="HWB66" s="340"/>
      <c r="HWC66" s="340"/>
      <c r="HWD66" s="340"/>
      <c r="HWE66" s="340"/>
      <c r="HWF66" s="340"/>
      <c r="HWG66" s="340"/>
      <c r="HWH66" s="340"/>
      <c r="HWI66" s="340"/>
      <c r="HWJ66" s="340"/>
      <c r="HWK66" s="340"/>
      <c r="HWL66" s="340"/>
      <c r="HWM66" s="340"/>
      <c r="HWN66" s="340"/>
      <c r="HWO66" s="340"/>
      <c r="HWP66" s="340"/>
      <c r="HWQ66" s="340"/>
      <c r="HWR66" s="340"/>
      <c r="HWS66" s="340"/>
      <c r="HWT66" s="340"/>
      <c r="HWU66" s="340"/>
      <c r="HWV66" s="340"/>
      <c r="HWW66" s="340"/>
      <c r="HWX66" s="340"/>
      <c r="HWY66" s="340"/>
      <c r="HWZ66" s="340"/>
      <c r="HXA66" s="340"/>
      <c r="HXB66" s="340"/>
      <c r="HXC66" s="340"/>
      <c r="HXD66" s="340"/>
      <c r="HXE66" s="340"/>
      <c r="HXF66" s="340"/>
      <c r="HXG66" s="340"/>
      <c r="HXH66" s="340"/>
      <c r="HXI66" s="340"/>
      <c r="HXJ66" s="340"/>
      <c r="HXK66" s="340"/>
      <c r="HXL66" s="340"/>
      <c r="HXM66" s="340"/>
      <c r="HXN66" s="340"/>
      <c r="HXO66" s="340"/>
      <c r="HXP66" s="340"/>
      <c r="HXQ66" s="340"/>
      <c r="HXR66" s="340"/>
      <c r="HXS66" s="340"/>
      <c r="HXT66" s="340"/>
      <c r="HXU66" s="340"/>
      <c r="HXV66" s="340"/>
      <c r="HXW66" s="340"/>
      <c r="HXX66" s="340"/>
      <c r="HXY66" s="340"/>
      <c r="HXZ66" s="340"/>
      <c r="HYA66" s="340"/>
      <c r="HYB66" s="340"/>
      <c r="HYC66" s="340"/>
      <c r="HYD66" s="340"/>
      <c r="HYE66" s="340"/>
      <c r="HYF66" s="340"/>
      <c r="HYG66" s="340"/>
      <c r="HYH66" s="340"/>
      <c r="HYI66" s="340"/>
      <c r="HYJ66" s="340"/>
      <c r="HYK66" s="340"/>
      <c r="HYL66" s="340"/>
      <c r="HYM66" s="340"/>
      <c r="HYN66" s="340"/>
      <c r="HYO66" s="340"/>
      <c r="HYP66" s="340"/>
      <c r="HYQ66" s="340"/>
      <c r="HYR66" s="340"/>
      <c r="HYS66" s="340"/>
      <c r="HYT66" s="340"/>
      <c r="HYU66" s="340"/>
      <c r="HYV66" s="340"/>
      <c r="HYW66" s="340"/>
      <c r="HYX66" s="340"/>
      <c r="HYY66" s="340"/>
      <c r="HYZ66" s="340"/>
      <c r="HZA66" s="340"/>
      <c r="HZB66" s="340"/>
      <c r="HZC66" s="340"/>
      <c r="HZD66" s="340"/>
      <c r="HZE66" s="340"/>
      <c r="HZF66" s="340"/>
      <c r="HZG66" s="340"/>
      <c r="HZH66" s="340"/>
      <c r="HZI66" s="340"/>
      <c r="HZJ66" s="340"/>
      <c r="HZK66" s="340"/>
      <c r="HZL66" s="340"/>
      <c r="HZM66" s="340"/>
      <c r="HZN66" s="340"/>
      <c r="HZO66" s="340"/>
      <c r="HZP66" s="340"/>
      <c r="HZQ66" s="340"/>
      <c r="HZR66" s="340"/>
      <c r="HZS66" s="340"/>
      <c r="HZT66" s="340"/>
      <c r="HZU66" s="340"/>
      <c r="HZV66" s="340"/>
      <c r="HZW66" s="340"/>
      <c r="HZX66" s="340"/>
      <c r="HZY66" s="340"/>
      <c r="HZZ66" s="340"/>
      <c r="IAA66" s="340"/>
      <c r="IAB66" s="340"/>
      <c r="IAC66" s="340"/>
      <c r="IAD66" s="340"/>
      <c r="IAE66" s="340"/>
      <c r="IAF66" s="340"/>
      <c r="IAG66" s="340"/>
      <c r="IAH66" s="340"/>
      <c r="IAI66" s="340"/>
      <c r="IAJ66" s="340"/>
      <c r="IAK66" s="340"/>
      <c r="IAL66" s="340"/>
      <c r="IAM66" s="340"/>
      <c r="IAN66" s="340"/>
      <c r="IAO66" s="340"/>
      <c r="IAP66" s="340"/>
      <c r="IAQ66" s="340"/>
      <c r="IAR66" s="340"/>
      <c r="IAS66" s="340"/>
      <c r="IAT66" s="340"/>
      <c r="IAU66" s="340"/>
      <c r="IAV66" s="340"/>
      <c r="IAW66" s="340"/>
      <c r="IAX66" s="340"/>
      <c r="IAY66" s="340"/>
      <c r="IAZ66" s="340"/>
      <c r="IBA66" s="340"/>
      <c r="IBB66" s="340"/>
      <c r="IBC66" s="340"/>
      <c r="IBD66" s="340"/>
      <c r="IBE66" s="340"/>
      <c r="IBF66" s="340"/>
      <c r="IBG66" s="340"/>
      <c r="IBH66" s="340"/>
      <c r="IBI66" s="340"/>
      <c r="IBJ66" s="340"/>
      <c r="IBK66" s="340"/>
      <c r="IBL66" s="340"/>
      <c r="IBM66" s="340"/>
      <c r="IBN66" s="340"/>
      <c r="IBO66" s="340"/>
      <c r="IBP66" s="340"/>
      <c r="IBQ66" s="340"/>
      <c r="IBR66" s="340"/>
      <c r="IBS66" s="340"/>
      <c r="IBT66" s="340"/>
      <c r="IBU66" s="340"/>
      <c r="IBV66" s="340"/>
      <c r="IBW66" s="340"/>
      <c r="IBX66" s="340"/>
      <c r="IBY66" s="340"/>
      <c r="IBZ66" s="340"/>
      <c r="ICA66" s="340"/>
      <c r="ICB66" s="340"/>
      <c r="ICC66" s="340"/>
      <c r="ICD66" s="340"/>
      <c r="ICE66" s="340"/>
      <c r="ICF66" s="340"/>
      <c r="ICG66" s="340"/>
      <c r="ICH66" s="340"/>
      <c r="ICI66" s="340"/>
      <c r="ICJ66" s="340"/>
      <c r="ICK66" s="340"/>
      <c r="ICL66" s="340"/>
      <c r="ICM66" s="340"/>
      <c r="ICN66" s="340"/>
      <c r="ICO66" s="340"/>
      <c r="ICP66" s="340"/>
      <c r="ICQ66" s="340"/>
      <c r="ICR66" s="340"/>
      <c r="ICS66" s="340"/>
      <c r="ICT66" s="340"/>
      <c r="ICU66" s="340"/>
      <c r="ICV66" s="340"/>
      <c r="ICW66" s="340"/>
      <c r="ICX66" s="340"/>
      <c r="ICY66" s="340"/>
      <c r="ICZ66" s="340"/>
      <c r="IDA66" s="340"/>
      <c r="IDB66" s="340"/>
      <c r="IDC66" s="340"/>
      <c r="IDD66" s="340"/>
      <c r="IDE66" s="340"/>
      <c r="IDF66" s="340"/>
      <c r="IDG66" s="340"/>
      <c r="IDH66" s="340"/>
      <c r="IDI66" s="340"/>
      <c r="IDJ66" s="340"/>
      <c r="IDK66" s="340"/>
      <c r="IDL66" s="340"/>
      <c r="IDM66" s="340"/>
      <c r="IDN66" s="340"/>
      <c r="IDO66" s="340"/>
      <c r="IDP66" s="340"/>
      <c r="IDQ66" s="340"/>
      <c r="IDR66" s="340"/>
      <c r="IDS66" s="340"/>
      <c r="IDT66" s="340"/>
      <c r="IDU66" s="340"/>
      <c r="IDV66" s="340"/>
      <c r="IDW66" s="340"/>
      <c r="IDX66" s="340"/>
      <c r="IDY66" s="340"/>
      <c r="IDZ66" s="340"/>
      <c r="IEA66" s="340"/>
      <c r="IEB66" s="340"/>
      <c r="IEC66" s="340"/>
      <c r="IED66" s="340"/>
      <c r="IEE66" s="340"/>
      <c r="IEF66" s="340"/>
      <c r="IEG66" s="340"/>
      <c r="IEH66" s="340"/>
      <c r="IEI66" s="340"/>
      <c r="IEJ66" s="340"/>
      <c r="IEK66" s="340"/>
      <c r="IEL66" s="340"/>
      <c r="IEM66" s="340"/>
      <c r="IEN66" s="340"/>
      <c r="IEO66" s="340"/>
      <c r="IEP66" s="340"/>
      <c r="IEQ66" s="340"/>
      <c r="IER66" s="340"/>
      <c r="IES66" s="340"/>
      <c r="IET66" s="340"/>
      <c r="IEU66" s="340"/>
      <c r="IEV66" s="340"/>
      <c r="IEW66" s="340"/>
      <c r="IEX66" s="340"/>
      <c r="IEY66" s="340"/>
      <c r="IEZ66" s="340"/>
      <c r="IFA66" s="340"/>
      <c r="IFB66" s="340"/>
      <c r="IFC66" s="340"/>
      <c r="IFD66" s="340"/>
      <c r="IFE66" s="340"/>
      <c r="IFF66" s="340"/>
      <c r="IFG66" s="340"/>
      <c r="IFH66" s="340"/>
      <c r="IFI66" s="340"/>
      <c r="IFJ66" s="340"/>
      <c r="IFK66" s="340"/>
      <c r="IFL66" s="340"/>
      <c r="IFM66" s="340"/>
      <c r="IFN66" s="340"/>
      <c r="IFO66" s="340"/>
      <c r="IFP66" s="340"/>
      <c r="IFQ66" s="340"/>
      <c r="IFR66" s="340"/>
      <c r="IFS66" s="340"/>
      <c r="IFT66" s="340"/>
      <c r="IFU66" s="340"/>
      <c r="IFV66" s="340"/>
      <c r="IFW66" s="340"/>
      <c r="IFX66" s="340"/>
      <c r="IFY66" s="340"/>
      <c r="IFZ66" s="340"/>
      <c r="IGA66" s="340"/>
      <c r="IGB66" s="340"/>
      <c r="IGC66" s="340"/>
      <c r="IGD66" s="340"/>
      <c r="IGE66" s="340"/>
      <c r="IGF66" s="340"/>
      <c r="IGG66" s="340"/>
      <c r="IGH66" s="340"/>
      <c r="IGI66" s="340"/>
      <c r="IGJ66" s="340"/>
      <c r="IGK66" s="340"/>
      <c r="IGL66" s="340"/>
      <c r="IGM66" s="340"/>
      <c r="IGN66" s="340"/>
      <c r="IGO66" s="340"/>
      <c r="IGP66" s="340"/>
      <c r="IGQ66" s="340"/>
      <c r="IGR66" s="340"/>
      <c r="IGS66" s="340"/>
      <c r="IGT66" s="340"/>
      <c r="IGU66" s="340"/>
      <c r="IGV66" s="340"/>
      <c r="IGW66" s="340"/>
      <c r="IGX66" s="340"/>
      <c r="IGY66" s="340"/>
      <c r="IGZ66" s="340"/>
      <c r="IHA66" s="340"/>
      <c r="IHB66" s="340"/>
      <c r="IHC66" s="340"/>
      <c r="IHD66" s="340"/>
      <c r="IHE66" s="340"/>
      <c r="IHF66" s="340"/>
      <c r="IHG66" s="340"/>
      <c r="IHH66" s="340"/>
      <c r="IHI66" s="340"/>
      <c r="IHJ66" s="340"/>
      <c r="IHK66" s="340"/>
      <c r="IHL66" s="340"/>
      <c r="IHM66" s="340"/>
      <c r="IHN66" s="340"/>
      <c r="IHO66" s="340"/>
      <c r="IHP66" s="340"/>
      <c r="IHQ66" s="340"/>
      <c r="IHR66" s="340"/>
      <c r="IHS66" s="340"/>
      <c r="IHT66" s="340"/>
      <c r="IHU66" s="340"/>
      <c r="IHV66" s="340"/>
      <c r="IHW66" s="340"/>
      <c r="IHX66" s="340"/>
      <c r="IHY66" s="340"/>
      <c r="IHZ66" s="340"/>
      <c r="IIA66" s="340"/>
      <c r="IIB66" s="340"/>
      <c r="IIC66" s="340"/>
      <c r="IID66" s="340"/>
      <c r="IIE66" s="340"/>
      <c r="IIF66" s="340"/>
      <c r="IIG66" s="340"/>
      <c r="IIH66" s="340"/>
      <c r="III66" s="340"/>
      <c r="IIJ66" s="340"/>
      <c r="IIK66" s="340"/>
      <c r="IIL66" s="340"/>
      <c r="IIM66" s="340"/>
      <c r="IIN66" s="340"/>
      <c r="IIO66" s="340"/>
      <c r="IIP66" s="340"/>
      <c r="IIQ66" s="340"/>
      <c r="IIR66" s="340"/>
      <c r="IIS66" s="340"/>
      <c r="IIT66" s="340"/>
      <c r="IIU66" s="340"/>
      <c r="IIV66" s="340"/>
      <c r="IIW66" s="340"/>
      <c r="IIX66" s="340"/>
      <c r="IIY66" s="340"/>
      <c r="IIZ66" s="340"/>
      <c r="IJA66" s="340"/>
      <c r="IJB66" s="340"/>
      <c r="IJC66" s="340"/>
      <c r="IJD66" s="340"/>
      <c r="IJE66" s="340"/>
      <c r="IJF66" s="340"/>
      <c r="IJG66" s="340"/>
      <c r="IJH66" s="340"/>
      <c r="IJI66" s="340"/>
      <c r="IJJ66" s="340"/>
      <c r="IJK66" s="340"/>
      <c r="IJL66" s="340"/>
      <c r="IJM66" s="340"/>
      <c r="IJN66" s="340"/>
      <c r="IJO66" s="340"/>
      <c r="IJP66" s="340"/>
      <c r="IJQ66" s="340"/>
      <c r="IJR66" s="340"/>
      <c r="IJS66" s="340"/>
      <c r="IJT66" s="340"/>
      <c r="IJU66" s="340"/>
      <c r="IJV66" s="340"/>
      <c r="IJW66" s="340"/>
      <c r="IJX66" s="340"/>
      <c r="IJY66" s="340"/>
      <c r="IJZ66" s="340"/>
      <c r="IKA66" s="340"/>
      <c r="IKB66" s="340"/>
      <c r="IKC66" s="340"/>
      <c r="IKD66" s="340"/>
      <c r="IKE66" s="340"/>
      <c r="IKF66" s="340"/>
      <c r="IKG66" s="340"/>
      <c r="IKH66" s="340"/>
      <c r="IKI66" s="340"/>
      <c r="IKJ66" s="340"/>
      <c r="IKK66" s="340"/>
      <c r="IKL66" s="340"/>
      <c r="IKM66" s="340"/>
      <c r="IKN66" s="340"/>
      <c r="IKO66" s="340"/>
      <c r="IKP66" s="340"/>
      <c r="IKQ66" s="340"/>
      <c r="IKR66" s="340"/>
      <c r="IKS66" s="340"/>
      <c r="IKT66" s="340"/>
      <c r="IKU66" s="340"/>
      <c r="IKV66" s="340"/>
      <c r="IKW66" s="340"/>
      <c r="IKX66" s="340"/>
      <c r="IKY66" s="340"/>
      <c r="IKZ66" s="340"/>
      <c r="ILA66" s="340"/>
      <c r="ILB66" s="340"/>
      <c r="ILC66" s="340"/>
      <c r="ILD66" s="340"/>
      <c r="ILE66" s="340"/>
      <c r="ILF66" s="340"/>
      <c r="ILG66" s="340"/>
      <c r="ILH66" s="340"/>
      <c r="ILI66" s="340"/>
      <c r="ILJ66" s="340"/>
      <c r="ILK66" s="340"/>
      <c r="ILL66" s="340"/>
      <c r="ILM66" s="340"/>
      <c r="ILN66" s="340"/>
      <c r="ILO66" s="340"/>
      <c r="ILP66" s="340"/>
      <c r="ILQ66" s="340"/>
      <c r="ILR66" s="340"/>
      <c r="ILS66" s="340"/>
      <c r="ILT66" s="340"/>
      <c r="ILU66" s="340"/>
      <c r="ILV66" s="340"/>
      <c r="ILW66" s="340"/>
      <c r="ILX66" s="340"/>
      <c r="ILY66" s="340"/>
      <c r="ILZ66" s="340"/>
      <c r="IMA66" s="340"/>
      <c r="IMB66" s="340"/>
      <c r="IMC66" s="340"/>
      <c r="IMD66" s="340"/>
      <c r="IME66" s="340"/>
      <c r="IMF66" s="340"/>
      <c r="IMG66" s="340"/>
      <c r="IMH66" s="340"/>
      <c r="IMI66" s="340"/>
      <c r="IMJ66" s="340"/>
      <c r="IMK66" s="340"/>
      <c r="IML66" s="340"/>
      <c r="IMM66" s="340"/>
      <c r="IMN66" s="340"/>
      <c r="IMO66" s="340"/>
      <c r="IMP66" s="340"/>
      <c r="IMQ66" s="340"/>
      <c r="IMR66" s="340"/>
      <c r="IMS66" s="340"/>
      <c r="IMT66" s="340"/>
      <c r="IMU66" s="340"/>
      <c r="IMV66" s="340"/>
      <c r="IMW66" s="340"/>
      <c r="IMX66" s="340"/>
      <c r="IMY66" s="340"/>
      <c r="IMZ66" s="340"/>
      <c r="INA66" s="340"/>
      <c r="INB66" s="340"/>
      <c r="INC66" s="340"/>
      <c r="IND66" s="340"/>
      <c r="INE66" s="340"/>
      <c r="INF66" s="340"/>
      <c r="ING66" s="340"/>
      <c r="INH66" s="340"/>
      <c r="INI66" s="340"/>
      <c r="INJ66" s="340"/>
      <c r="INK66" s="340"/>
      <c r="INL66" s="340"/>
      <c r="INM66" s="340"/>
      <c r="INN66" s="340"/>
      <c r="INO66" s="340"/>
      <c r="INP66" s="340"/>
      <c r="INQ66" s="340"/>
      <c r="INR66" s="340"/>
      <c r="INS66" s="340"/>
      <c r="INT66" s="340"/>
      <c r="INU66" s="340"/>
      <c r="INV66" s="340"/>
      <c r="INW66" s="340"/>
      <c r="INX66" s="340"/>
      <c r="INY66" s="340"/>
      <c r="INZ66" s="340"/>
      <c r="IOA66" s="340"/>
      <c r="IOB66" s="340"/>
      <c r="IOC66" s="340"/>
      <c r="IOD66" s="340"/>
      <c r="IOE66" s="340"/>
      <c r="IOF66" s="340"/>
      <c r="IOG66" s="340"/>
      <c r="IOH66" s="340"/>
      <c r="IOI66" s="340"/>
      <c r="IOJ66" s="340"/>
      <c r="IOK66" s="340"/>
      <c r="IOL66" s="340"/>
      <c r="IOM66" s="340"/>
      <c r="ION66" s="340"/>
      <c r="IOO66" s="340"/>
      <c r="IOP66" s="340"/>
      <c r="IOQ66" s="340"/>
      <c r="IOR66" s="340"/>
      <c r="IOS66" s="340"/>
      <c r="IOT66" s="340"/>
      <c r="IOU66" s="340"/>
      <c r="IOV66" s="340"/>
      <c r="IOW66" s="340"/>
      <c r="IOX66" s="340"/>
      <c r="IOY66" s="340"/>
      <c r="IOZ66" s="340"/>
      <c r="IPA66" s="340"/>
      <c r="IPB66" s="340"/>
      <c r="IPC66" s="340"/>
      <c r="IPD66" s="340"/>
      <c r="IPE66" s="340"/>
      <c r="IPF66" s="340"/>
      <c r="IPG66" s="340"/>
      <c r="IPH66" s="340"/>
      <c r="IPI66" s="340"/>
      <c r="IPJ66" s="340"/>
      <c r="IPK66" s="340"/>
      <c r="IPL66" s="340"/>
      <c r="IPM66" s="340"/>
      <c r="IPN66" s="340"/>
      <c r="IPO66" s="340"/>
      <c r="IPP66" s="340"/>
      <c r="IPQ66" s="340"/>
      <c r="IPR66" s="340"/>
      <c r="IPS66" s="340"/>
      <c r="IPT66" s="340"/>
      <c r="IPU66" s="340"/>
      <c r="IPV66" s="340"/>
      <c r="IPW66" s="340"/>
      <c r="IPX66" s="340"/>
      <c r="IPY66" s="340"/>
      <c r="IPZ66" s="340"/>
      <c r="IQA66" s="340"/>
      <c r="IQB66" s="340"/>
      <c r="IQC66" s="340"/>
      <c r="IQD66" s="340"/>
      <c r="IQE66" s="340"/>
      <c r="IQF66" s="340"/>
      <c r="IQG66" s="340"/>
      <c r="IQH66" s="340"/>
      <c r="IQI66" s="340"/>
      <c r="IQJ66" s="340"/>
      <c r="IQK66" s="340"/>
      <c r="IQL66" s="340"/>
      <c r="IQM66" s="340"/>
      <c r="IQN66" s="340"/>
      <c r="IQO66" s="340"/>
      <c r="IQP66" s="340"/>
      <c r="IQQ66" s="340"/>
      <c r="IQR66" s="340"/>
      <c r="IQS66" s="340"/>
      <c r="IQT66" s="340"/>
      <c r="IQU66" s="340"/>
      <c r="IQV66" s="340"/>
      <c r="IQW66" s="340"/>
      <c r="IQX66" s="340"/>
      <c r="IQY66" s="340"/>
      <c r="IQZ66" s="340"/>
      <c r="IRA66" s="340"/>
      <c r="IRB66" s="340"/>
      <c r="IRC66" s="340"/>
      <c r="IRD66" s="340"/>
      <c r="IRE66" s="340"/>
      <c r="IRF66" s="340"/>
      <c r="IRG66" s="340"/>
      <c r="IRH66" s="340"/>
      <c r="IRI66" s="340"/>
      <c r="IRJ66" s="340"/>
      <c r="IRK66" s="340"/>
      <c r="IRL66" s="340"/>
      <c r="IRM66" s="340"/>
      <c r="IRN66" s="340"/>
      <c r="IRO66" s="340"/>
      <c r="IRP66" s="340"/>
      <c r="IRQ66" s="340"/>
      <c r="IRR66" s="340"/>
      <c r="IRS66" s="340"/>
      <c r="IRT66" s="340"/>
      <c r="IRU66" s="340"/>
      <c r="IRV66" s="340"/>
      <c r="IRW66" s="340"/>
      <c r="IRX66" s="340"/>
      <c r="IRY66" s="340"/>
      <c r="IRZ66" s="340"/>
      <c r="ISA66" s="340"/>
      <c r="ISB66" s="340"/>
      <c r="ISC66" s="340"/>
      <c r="ISD66" s="340"/>
      <c r="ISE66" s="340"/>
      <c r="ISF66" s="340"/>
      <c r="ISG66" s="340"/>
      <c r="ISH66" s="340"/>
      <c r="ISI66" s="340"/>
      <c r="ISJ66" s="340"/>
      <c r="ISK66" s="340"/>
      <c r="ISL66" s="340"/>
      <c r="ISM66" s="340"/>
      <c r="ISN66" s="340"/>
      <c r="ISO66" s="340"/>
      <c r="ISP66" s="340"/>
      <c r="ISQ66" s="340"/>
      <c r="ISR66" s="340"/>
      <c r="ISS66" s="340"/>
      <c r="IST66" s="340"/>
      <c r="ISU66" s="340"/>
      <c r="ISV66" s="340"/>
      <c r="ISW66" s="340"/>
      <c r="ISX66" s="340"/>
      <c r="ISY66" s="340"/>
      <c r="ISZ66" s="340"/>
      <c r="ITA66" s="340"/>
      <c r="ITB66" s="340"/>
      <c r="ITC66" s="340"/>
      <c r="ITD66" s="340"/>
      <c r="ITE66" s="340"/>
      <c r="ITF66" s="340"/>
      <c r="ITG66" s="340"/>
      <c r="ITH66" s="340"/>
      <c r="ITI66" s="340"/>
      <c r="ITJ66" s="340"/>
      <c r="ITK66" s="340"/>
      <c r="ITL66" s="340"/>
      <c r="ITM66" s="340"/>
      <c r="ITN66" s="340"/>
      <c r="ITO66" s="340"/>
      <c r="ITP66" s="340"/>
      <c r="ITQ66" s="340"/>
      <c r="ITR66" s="340"/>
      <c r="ITS66" s="340"/>
      <c r="ITT66" s="340"/>
      <c r="ITU66" s="340"/>
      <c r="ITV66" s="340"/>
      <c r="ITW66" s="340"/>
      <c r="ITX66" s="340"/>
      <c r="ITY66" s="340"/>
      <c r="ITZ66" s="340"/>
      <c r="IUA66" s="340"/>
      <c r="IUB66" s="340"/>
      <c r="IUC66" s="340"/>
      <c r="IUD66" s="340"/>
      <c r="IUE66" s="340"/>
      <c r="IUF66" s="340"/>
      <c r="IUG66" s="340"/>
      <c r="IUH66" s="340"/>
      <c r="IUI66" s="340"/>
      <c r="IUJ66" s="340"/>
      <c r="IUK66" s="340"/>
      <c r="IUL66" s="340"/>
      <c r="IUM66" s="340"/>
      <c r="IUN66" s="340"/>
      <c r="IUO66" s="340"/>
      <c r="IUP66" s="340"/>
      <c r="IUQ66" s="340"/>
      <c r="IUR66" s="340"/>
      <c r="IUS66" s="340"/>
      <c r="IUT66" s="340"/>
      <c r="IUU66" s="340"/>
      <c r="IUV66" s="340"/>
      <c r="IUW66" s="340"/>
      <c r="IUX66" s="340"/>
      <c r="IUY66" s="340"/>
      <c r="IUZ66" s="340"/>
      <c r="IVA66" s="340"/>
      <c r="IVB66" s="340"/>
      <c r="IVC66" s="340"/>
      <c r="IVD66" s="340"/>
      <c r="IVE66" s="340"/>
      <c r="IVF66" s="340"/>
      <c r="IVG66" s="340"/>
      <c r="IVH66" s="340"/>
      <c r="IVI66" s="340"/>
      <c r="IVJ66" s="340"/>
      <c r="IVK66" s="340"/>
      <c r="IVL66" s="340"/>
      <c r="IVM66" s="340"/>
      <c r="IVN66" s="340"/>
      <c r="IVO66" s="340"/>
      <c r="IVP66" s="340"/>
      <c r="IVQ66" s="340"/>
      <c r="IVR66" s="340"/>
      <c r="IVS66" s="340"/>
      <c r="IVT66" s="340"/>
      <c r="IVU66" s="340"/>
      <c r="IVV66" s="340"/>
      <c r="IVW66" s="340"/>
      <c r="IVX66" s="340"/>
      <c r="IVY66" s="340"/>
      <c r="IVZ66" s="340"/>
      <c r="IWA66" s="340"/>
      <c r="IWB66" s="340"/>
      <c r="IWC66" s="340"/>
      <c r="IWD66" s="340"/>
      <c r="IWE66" s="340"/>
      <c r="IWF66" s="340"/>
      <c r="IWG66" s="340"/>
      <c r="IWH66" s="340"/>
      <c r="IWI66" s="340"/>
      <c r="IWJ66" s="340"/>
      <c r="IWK66" s="340"/>
      <c r="IWL66" s="340"/>
      <c r="IWM66" s="340"/>
      <c r="IWN66" s="340"/>
      <c r="IWO66" s="340"/>
      <c r="IWP66" s="340"/>
      <c r="IWQ66" s="340"/>
      <c r="IWR66" s="340"/>
      <c r="IWS66" s="340"/>
      <c r="IWT66" s="340"/>
      <c r="IWU66" s="340"/>
      <c r="IWV66" s="340"/>
      <c r="IWW66" s="340"/>
      <c r="IWX66" s="340"/>
      <c r="IWY66" s="340"/>
      <c r="IWZ66" s="340"/>
      <c r="IXA66" s="340"/>
      <c r="IXB66" s="340"/>
      <c r="IXC66" s="340"/>
      <c r="IXD66" s="340"/>
      <c r="IXE66" s="340"/>
      <c r="IXF66" s="340"/>
      <c r="IXG66" s="340"/>
      <c r="IXH66" s="340"/>
      <c r="IXI66" s="340"/>
      <c r="IXJ66" s="340"/>
      <c r="IXK66" s="340"/>
      <c r="IXL66" s="340"/>
      <c r="IXM66" s="340"/>
      <c r="IXN66" s="340"/>
      <c r="IXO66" s="340"/>
      <c r="IXP66" s="340"/>
      <c r="IXQ66" s="340"/>
      <c r="IXR66" s="340"/>
      <c r="IXS66" s="340"/>
      <c r="IXT66" s="340"/>
      <c r="IXU66" s="340"/>
      <c r="IXV66" s="340"/>
      <c r="IXW66" s="340"/>
      <c r="IXX66" s="340"/>
      <c r="IXY66" s="340"/>
      <c r="IXZ66" s="340"/>
      <c r="IYA66" s="340"/>
      <c r="IYB66" s="340"/>
      <c r="IYC66" s="340"/>
      <c r="IYD66" s="340"/>
      <c r="IYE66" s="340"/>
      <c r="IYF66" s="340"/>
      <c r="IYG66" s="340"/>
      <c r="IYH66" s="340"/>
      <c r="IYI66" s="340"/>
      <c r="IYJ66" s="340"/>
      <c r="IYK66" s="340"/>
      <c r="IYL66" s="340"/>
      <c r="IYM66" s="340"/>
      <c r="IYN66" s="340"/>
      <c r="IYO66" s="340"/>
      <c r="IYP66" s="340"/>
      <c r="IYQ66" s="340"/>
      <c r="IYR66" s="340"/>
      <c r="IYS66" s="340"/>
      <c r="IYT66" s="340"/>
      <c r="IYU66" s="340"/>
      <c r="IYV66" s="340"/>
      <c r="IYW66" s="340"/>
      <c r="IYX66" s="340"/>
      <c r="IYY66" s="340"/>
      <c r="IYZ66" s="340"/>
      <c r="IZA66" s="340"/>
      <c r="IZB66" s="340"/>
      <c r="IZC66" s="340"/>
      <c r="IZD66" s="340"/>
      <c r="IZE66" s="340"/>
      <c r="IZF66" s="340"/>
      <c r="IZG66" s="340"/>
      <c r="IZH66" s="340"/>
      <c r="IZI66" s="340"/>
      <c r="IZJ66" s="340"/>
      <c r="IZK66" s="340"/>
      <c r="IZL66" s="340"/>
      <c r="IZM66" s="340"/>
      <c r="IZN66" s="340"/>
      <c r="IZO66" s="340"/>
      <c r="IZP66" s="340"/>
      <c r="IZQ66" s="340"/>
      <c r="IZR66" s="340"/>
      <c r="IZS66" s="340"/>
      <c r="IZT66" s="340"/>
      <c r="IZU66" s="340"/>
      <c r="IZV66" s="340"/>
      <c r="IZW66" s="340"/>
      <c r="IZX66" s="340"/>
      <c r="IZY66" s="340"/>
      <c r="IZZ66" s="340"/>
      <c r="JAA66" s="340"/>
      <c r="JAB66" s="340"/>
      <c r="JAC66" s="340"/>
      <c r="JAD66" s="340"/>
      <c r="JAE66" s="340"/>
      <c r="JAF66" s="340"/>
      <c r="JAG66" s="340"/>
      <c r="JAH66" s="340"/>
      <c r="JAI66" s="340"/>
      <c r="JAJ66" s="340"/>
      <c r="JAK66" s="340"/>
      <c r="JAL66" s="340"/>
      <c r="JAM66" s="340"/>
      <c r="JAN66" s="340"/>
      <c r="JAO66" s="340"/>
      <c r="JAP66" s="340"/>
      <c r="JAQ66" s="340"/>
      <c r="JAR66" s="340"/>
      <c r="JAS66" s="340"/>
      <c r="JAT66" s="340"/>
      <c r="JAU66" s="340"/>
      <c r="JAV66" s="340"/>
      <c r="JAW66" s="340"/>
      <c r="JAX66" s="340"/>
      <c r="JAY66" s="340"/>
      <c r="JAZ66" s="340"/>
      <c r="JBA66" s="340"/>
      <c r="JBB66" s="340"/>
      <c r="JBC66" s="340"/>
      <c r="JBD66" s="340"/>
      <c r="JBE66" s="340"/>
      <c r="JBF66" s="340"/>
      <c r="JBG66" s="340"/>
      <c r="JBH66" s="340"/>
      <c r="JBI66" s="340"/>
      <c r="JBJ66" s="340"/>
      <c r="JBK66" s="340"/>
      <c r="JBL66" s="340"/>
      <c r="JBM66" s="340"/>
      <c r="JBN66" s="340"/>
      <c r="JBO66" s="340"/>
      <c r="JBP66" s="340"/>
      <c r="JBQ66" s="340"/>
      <c r="JBR66" s="340"/>
      <c r="JBS66" s="340"/>
      <c r="JBT66" s="340"/>
      <c r="JBU66" s="340"/>
      <c r="JBV66" s="340"/>
      <c r="JBW66" s="340"/>
      <c r="JBX66" s="340"/>
      <c r="JBY66" s="340"/>
      <c r="JBZ66" s="340"/>
      <c r="JCA66" s="340"/>
      <c r="JCB66" s="340"/>
      <c r="JCC66" s="340"/>
      <c r="JCD66" s="340"/>
      <c r="JCE66" s="340"/>
      <c r="JCF66" s="340"/>
      <c r="JCG66" s="340"/>
      <c r="JCH66" s="340"/>
      <c r="JCI66" s="340"/>
      <c r="JCJ66" s="340"/>
      <c r="JCK66" s="340"/>
      <c r="JCL66" s="340"/>
      <c r="JCM66" s="340"/>
      <c r="JCN66" s="340"/>
      <c r="JCO66" s="340"/>
      <c r="JCP66" s="340"/>
      <c r="JCQ66" s="340"/>
      <c r="JCR66" s="340"/>
      <c r="JCS66" s="340"/>
      <c r="JCT66" s="340"/>
      <c r="JCU66" s="340"/>
      <c r="JCV66" s="340"/>
      <c r="JCW66" s="340"/>
      <c r="JCX66" s="340"/>
      <c r="JCY66" s="340"/>
      <c r="JCZ66" s="340"/>
      <c r="JDA66" s="340"/>
      <c r="JDB66" s="340"/>
      <c r="JDC66" s="340"/>
      <c r="JDD66" s="340"/>
      <c r="JDE66" s="340"/>
      <c r="JDF66" s="340"/>
      <c r="JDG66" s="340"/>
      <c r="JDH66" s="340"/>
      <c r="JDI66" s="340"/>
      <c r="JDJ66" s="340"/>
      <c r="JDK66" s="340"/>
      <c r="JDL66" s="340"/>
      <c r="JDM66" s="340"/>
      <c r="JDN66" s="340"/>
      <c r="JDO66" s="340"/>
      <c r="JDP66" s="340"/>
      <c r="JDQ66" s="340"/>
      <c r="JDR66" s="340"/>
      <c r="JDS66" s="340"/>
      <c r="JDT66" s="340"/>
      <c r="JDU66" s="340"/>
      <c r="JDV66" s="340"/>
      <c r="JDW66" s="340"/>
      <c r="JDX66" s="340"/>
      <c r="JDY66" s="340"/>
      <c r="JDZ66" s="340"/>
      <c r="JEA66" s="340"/>
      <c r="JEB66" s="340"/>
      <c r="JEC66" s="340"/>
      <c r="JED66" s="340"/>
      <c r="JEE66" s="340"/>
      <c r="JEF66" s="340"/>
      <c r="JEG66" s="340"/>
      <c r="JEH66" s="340"/>
      <c r="JEI66" s="340"/>
      <c r="JEJ66" s="340"/>
      <c r="JEK66" s="340"/>
      <c r="JEL66" s="340"/>
      <c r="JEM66" s="340"/>
      <c r="JEN66" s="340"/>
      <c r="JEO66" s="340"/>
      <c r="JEP66" s="340"/>
      <c r="JEQ66" s="340"/>
      <c r="JER66" s="340"/>
      <c r="JES66" s="340"/>
      <c r="JET66" s="340"/>
      <c r="JEU66" s="340"/>
      <c r="JEV66" s="340"/>
      <c r="JEW66" s="340"/>
      <c r="JEX66" s="340"/>
      <c r="JEY66" s="340"/>
      <c r="JEZ66" s="340"/>
      <c r="JFA66" s="340"/>
      <c r="JFB66" s="340"/>
      <c r="JFC66" s="340"/>
      <c r="JFD66" s="340"/>
      <c r="JFE66" s="340"/>
      <c r="JFF66" s="340"/>
      <c r="JFG66" s="340"/>
      <c r="JFH66" s="340"/>
      <c r="JFI66" s="340"/>
      <c r="JFJ66" s="340"/>
      <c r="JFK66" s="340"/>
      <c r="JFL66" s="340"/>
      <c r="JFM66" s="340"/>
      <c r="JFN66" s="340"/>
      <c r="JFO66" s="340"/>
      <c r="JFP66" s="340"/>
      <c r="JFQ66" s="340"/>
      <c r="JFR66" s="340"/>
      <c r="JFS66" s="340"/>
      <c r="JFT66" s="340"/>
      <c r="JFU66" s="340"/>
      <c r="JFV66" s="340"/>
      <c r="JFW66" s="340"/>
      <c r="JFX66" s="340"/>
      <c r="JFY66" s="340"/>
      <c r="JFZ66" s="340"/>
      <c r="JGA66" s="340"/>
      <c r="JGB66" s="340"/>
      <c r="JGC66" s="340"/>
      <c r="JGD66" s="340"/>
      <c r="JGE66" s="340"/>
      <c r="JGF66" s="340"/>
      <c r="JGG66" s="340"/>
      <c r="JGH66" s="340"/>
      <c r="JGI66" s="340"/>
      <c r="JGJ66" s="340"/>
      <c r="JGK66" s="340"/>
      <c r="JGL66" s="340"/>
      <c r="JGM66" s="340"/>
      <c r="JGN66" s="340"/>
      <c r="JGO66" s="340"/>
      <c r="JGP66" s="340"/>
      <c r="JGQ66" s="340"/>
      <c r="JGR66" s="340"/>
      <c r="JGS66" s="340"/>
      <c r="JGT66" s="340"/>
      <c r="JGU66" s="340"/>
      <c r="JGV66" s="340"/>
      <c r="JGW66" s="340"/>
      <c r="JGX66" s="340"/>
      <c r="JGY66" s="340"/>
      <c r="JGZ66" s="340"/>
      <c r="JHA66" s="340"/>
      <c r="JHB66" s="340"/>
      <c r="JHC66" s="340"/>
      <c r="JHD66" s="340"/>
      <c r="JHE66" s="340"/>
      <c r="JHF66" s="340"/>
      <c r="JHG66" s="340"/>
      <c r="JHH66" s="340"/>
      <c r="JHI66" s="340"/>
      <c r="JHJ66" s="340"/>
      <c r="JHK66" s="340"/>
      <c r="JHL66" s="340"/>
      <c r="JHM66" s="340"/>
      <c r="JHN66" s="340"/>
      <c r="JHO66" s="340"/>
      <c r="JHP66" s="340"/>
      <c r="JHQ66" s="340"/>
      <c r="JHR66" s="340"/>
      <c r="JHS66" s="340"/>
      <c r="JHT66" s="340"/>
      <c r="JHU66" s="340"/>
      <c r="JHV66" s="340"/>
      <c r="JHW66" s="340"/>
      <c r="JHX66" s="340"/>
      <c r="JHY66" s="340"/>
      <c r="JHZ66" s="340"/>
      <c r="JIA66" s="340"/>
      <c r="JIB66" s="340"/>
      <c r="JIC66" s="340"/>
      <c r="JID66" s="340"/>
      <c r="JIE66" s="340"/>
      <c r="JIF66" s="340"/>
      <c r="JIG66" s="340"/>
      <c r="JIH66" s="340"/>
      <c r="JII66" s="340"/>
      <c r="JIJ66" s="340"/>
      <c r="JIK66" s="340"/>
      <c r="JIL66" s="340"/>
      <c r="JIM66" s="340"/>
      <c r="JIN66" s="340"/>
      <c r="JIO66" s="340"/>
      <c r="JIP66" s="340"/>
      <c r="JIQ66" s="340"/>
      <c r="JIR66" s="340"/>
      <c r="JIS66" s="340"/>
      <c r="JIT66" s="340"/>
      <c r="JIU66" s="340"/>
      <c r="JIV66" s="340"/>
      <c r="JIW66" s="340"/>
      <c r="JIX66" s="340"/>
      <c r="JIY66" s="340"/>
      <c r="JIZ66" s="340"/>
      <c r="JJA66" s="340"/>
      <c r="JJB66" s="340"/>
      <c r="JJC66" s="340"/>
      <c r="JJD66" s="340"/>
      <c r="JJE66" s="340"/>
      <c r="JJF66" s="340"/>
      <c r="JJG66" s="340"/>
      <c r="JJH66" s="340"/>
      <c r="JJI66" s="340"/>
      <c r="JJJ66" s="340"/>
      <c r="JJK66" s="340"/>
      <c r="JJL66" s="340"/>
      <c r="JJM66" s="340"/>
      <c r="JJN66" s="340"/>
      <c r="JJO66" s="340"/>
      <c r="JJP66" s="340"/>
      <c r="JJQ66" s="340"/>
      <c r="JJR66" s="340"/>
      <c r="JJS66" s="340"/>
      <c r="JJT66" s="340"/>
      <c r="JJU66" s="340"/>
      <c r="JJV66" s="340"/>
      <c r="JJW66" s="340"/>
      <c r="JJX66" s="340"/>
      <c r="JJY66" s="340"/>
      <c r="JJZ66" s="340"/>
      <c r="JKA66" s="340"/>
      <c r="JKB66" s="340"/>
      <c r="JKC66" s="340"/>
      <c r="JKD66" s="340"/>
      <c r="JKE66" s="340"/>
      <c r="JKF66" s="340"/>
      <c r="JKG66" s="340"/>
      <c r="JKH66" s="340"/>
      <c r="JKI66" s="340"/>
      <c r="JKJ66" s="340"/>
      <c r="JKK66" s="340"/>
      <c r="JKL66" s="340"/>
      <c r="JKM66" s="340"/>
      <c r="JKN66" s="340"/>
      <c r="JKO66" s="340"/>
      <c r="JKP66" s="340"/>
      <c r="JKQ66" s="340"/>
      <c r="JKR66" s="340"/>
      <c r="JKS66" s="340"/>
      <c r="JKT66" s="340"/>
      <c r="JKU66" s="340"/>
      <c r="JKV66" s="340"/>
      <c r="JKW66" s="340"/>
      <c r="JKX66" s="340"/>
      <c r="JKY66" s="340"/>
      <c r="JKZ66" s="340"/>
      <c r="JLA66" s="340"/>
      <c r="JLB66" s="340"/>
      <c r="JLC66" s="340"/>
      <c r="JLD66" s="340"/>
      <c r="JLE66" s="340"/>
      <c r="JLF66" s="340"/>
      <c r="JLG66" s="340"/>
      <c r="JLH66" s="340"/>
      <c r="JLI66" s="340"/>
      <c r="JLJ66" s="340"/>
      <c r="JLK66" s="340"/>
      <c r="JLL66" s="340"/>
      <c r="JLM66" s="340"/>
      <c r="JLN66" s="340"/>
      <c r="JLO66" s="340"/>
      <c r="JLP66" s="340"/>
      <c r="JLQ66" s="340"/>
      <c r="JLR66" s="340"/>
      <c r="JLS66" s="340"/>
      <c r="JLT66" s="340"/>
      <c r="JLU66" s="340"/>
      <c r="JLV66" s="340"/>
      <c r="JLW66" s="340"/>
      <c r="JLX66" s="340"/>
      <c r="JLY66" s="340"/>
      <c r="JLZ66" s="340"/>
      <c r="JMA66" s="340"/>
      <c r="JMB66" s="340"/>
      <c r="JMC66" s="340"/>
      <c r="JMD66" s="340"/>
      <c r="JME66" s="340"/>
      <c r="JMF66" s="340"/>
      <c r="JMG66" s="340"/>
      <c r="JMH66" s="340"/>
      <c r="JMI66" s="340"/>
      <c r="JMJ66" s="340"/>
      <c r="JMK66" s="340"/>
      <c r="JML66" s="340"/>
      <c r="JMM66" s="340"/>
      <c r="JMN66" s="340"/>
      <c r="JMO66" s="340"/>
      <c r="JMP66" s="340"/>
      <c r="JMQ66" s="340"/>
      <c r="JMR66" s="340"/>
      <c r="JMS66" s="340"/>
      <c r="JMT66" s="340"/>
      <c r="JMU66" s="340"/>
      <c r="JMV66" s="340"/>
      <c r="JMW66" s="340"/>
      <c r="JMX66" s="340"/>
      <c r="JMY66" s="340"/>
      <c r="JMZ66" s="340"/>
      <c r="JNA66" s="340"/>
      <c r="JNB66" s="340"/>
      <c r="JNC66" s="340"/>
      <c r="JND66" s="340"/>
      <c r="JNE66" s="340"/>
      <c r="JNF66" s="340"/>
      <c r="JNG66" s="340"/>
      <c r="JNH66" s="340"/>
      <c r="JNI66" s="340"/>
      <c r="JNJ66" s="340"/>
      <c r="JNK66" s="340"/>
      <c r="JNL66" s="340"/>
      <c r="JNM66" s="340"/>
      <c r="JNN66" s="340"/>
      <c r="JNO66" s="340"/>
      <c r="JNP66" s="340"/>
      <c r="JNQ66" s="340"/>
      <c r="JNR66" s="340"/>
      <c r="JNS66" s="340"/>
      <c r="JNT66" s="340"/>
      <c r="JNU66" s="340"/>
      <c r="JNV66" s="340"/>
      <c r="JNW66" s="340"/>
      <c r="JNX66" s="340"/>
      <c r="JNY66" s="340"/>
      <c r="JNZ66" s="340"/>
      <c r="JOA66" s="340"/>
      <c r="JOB66" s="340"/>
      <c r="JOC66" s="340"/>
      <c r="JOD66" s="340"/>
      <c r="JOE66" s="340"/>
      <c r="JOF66" s="340"/>
      <c r="JOG66" s="340"/>
      <c r="JOH66" s="340"/>
      <c r="JOI66" s="340"/>
      <c r="JOJ66" s="340"/>
      <c r="JOK66" s="340"/>
      <c r="JOL66" s="340"/>
      <c r="JOM66" s="340"/>
      <c r="JON66" s="340"/>
      <c r="JOO66" s="340"/>
      <c r="JOP66" s="340"/>
      <c r="JOQ66" s="340"/>
      <c r="JOR66" s="340"/>
      <c r="JOS66" s="340"/>
      <c r="JOT66" s="340"/>
      <c r="JOU66" s="340"/>
      <c r="JOV66" s="340"/>
      <c r="JOW66" s="340"/>
      <c r="JOX66" s="340"/>
      <c r="JOY66" s="340"/>
      <c r="JOZ66" s="340"/>
      <c r="JPA66" s="340"/>
      <c r="JPB66" s="340"/>
      <c r="JPC66" s="340"/>
      <c r="JPD66" s="340"/>
      <c r="JPE66" s="340"/>
      <c r="JPF66" s="340"/>
      <c r="JPG66" s="340"/>
      <c r="JPH66" s="340"/>
      <c r="JPI66" s="340"/>
      <c r="JPJ66" s="340"/>
      <c r="JPK66" s="340"/>
      <c r="JPL66" s="340"/>
      <c r="JPM66" s="340"/>
      <c r="JPN66" s="340"/>
      <c r="JPO66" s="340"/>
      <c r="JPP66" s="340"/>
      <c r="JPQ66" s="340"/>
      <c r="JPR66" s="340"/>
      <c r="JPS66" s="340"/>
      <c r="JPT66" s="340"/>
      <c r="JPU66" s="340"/>
      <c r="JPV66" s="340"/>
      <c r="JPW66" s="340"/>
      <c r="JPX66" s="340"/>
      <c r="JPY66" s="340"/>
      <c r="JPZ66" s="340"/>
      <c r="JQA66" s="340"/>
      <c r="JQB66" s="340"/>
      <c r="JQC66" s="340"/>
      <c r="JQD66" s="340"/>
      <c r="JQE66" s="340"/>
      <c r="JQF66" s="340"/>
      <c r="JQG66" s="340"/>
      <c r="JQH66" s="340"/>
      <c r="JQI66" s="340"/>
      <c r="JQJ66" s="340"/>
      <c r="JQK66" s="340"/>
      <c r="JQL66" s="340"/>
      <c r="JQM66" s="340"/>
      <c r="JQN66" s="340"/>
      <c r="JQO66" s="340"/>
      <c r="JQP66" s="340"/>
      <c r="JQQ66" s="340"/>
      <c r="JQR66" s="340"/>
      <c r="JQS66" s="340"/>
      <c r="JQT66" s="340"/>
      <c r="JQU66" s="340"/>
      <c r="JQV66" s="340"/>
      <c r="JQW66" s="340"/>
      <c r="JQX66" s="340"/>
      <c r="JQY66" s="340"/>
      <c r="JQZ66" s="340"/>
      <c r="JRA66" s="340"/>
      <c r="JRB66" s="340"/>
      <c r="JRC66" s="340"/>
      <c r="JRD66" s="340"/>
      <c r="JRE66" s="340"/>
      <c r="JRF66" s="340"/>
      <c r="JRG66" s="340"/>
      <c r="JRH66" s="340"/>
      <c r="JRI66" s="340"/>
      <c r="JRJ66" s="340"/>
      <c r="JRK66" s="340"/>
      <c r="JRL66" s="340"/>
      <c r="JRM66" s="340"/>
      <c r="JRN66" s="340"/>
      <c r="JRO66" s="340"/>
      <c r="JRP66" s="340"/>
      <c r="JRQ66" s="340"/>
      <c r="JRR66" s="340"/>
      <c r="JRS66" s="340"/>
      <c r="JRT66" s="340"/>
      <c r="JRU66" s="340"/>
      <c r="JRV66" s="340"/>
      <c r="JRW66" s="340"/>
      <c r="JRX66" s="340"/>
      <c r="JRY66" s="340"/>
      <c r="JRZ66" s="340"/>
      <c r="JSA66" s="340"/>
      <c r="JSB66" s="340"/>
      <c r="JSC66" s="340"/>
      <c r="JSD66" s="340"/>
      <c r="JSE66" s="340"/>
      <c r="JSF66" s="340"/>
      <c r="JSG66" s="340"/>
      <c r="JSH66" s="340"/>
      <c r="JSI66" s="340"/>
      <c r="JSJ66" s="340"/>
      <c r="JSK66" s="340"/>
      <c r="JSL66" s="340"/>
      <c r="JSM66" s="340"/>
      <c r="JSN66" s="340"/>
      <c r="JSO66" s="340"/>
      <c r="JSP66" s="340"/>
      <c r="JSQ66" s="340"/>
      <c r="JSR66" s="340"/>
      <c r="JSS66" s="340"/>
      <c r="JST66" s="340"/>
      <c r="JSU66" s="340"/>
      <c r="JSV66" s="340"/>
      <c r="JSW66" s="340"/>
      <c r="JSX66" s="340"/>
      <c r="JSY66" s="340"/>
      <c r="JSZ66" s="340"/>
      <c r="JTA66" s="340"/>
      <c r="JTB66" s="340"/>
      <c r="JTC66" s="340"/>
      <c r="JTD66" s="340"/>
      <c r="JTE66" s="340"/>
      <c r="JTF66" s="340"/>
      <c r="JTG66" s="340"/>
      <c r="JTH66" s="340"/>
      <c r="JTI66" s="340"/>
      <c r="JTJ66" s="340"/>
      <c r="JTK66" s="340"/>
      <c r="JTL66" s="340"/>
      <c r="JTM66" s="340"/>
      <c r="JTN66" s="340"/>
      <c r="JTO66" s="340"/>
      <c r="JTP66" s="340"/>
      <c r="JTQ66" s="340"/>
      <c r="JTR66" s="340"/>
      <c r="JTS66" s="340"/>
      <c r="JTT66" s="340"/>
      <c r="JTU66" s="340"/>
      <c r="JTV66" s="340"/>
      <c r="JTW66" s="340"/>
      <c r="JTX66" s="340"/>
      <c r="JTY66" s="340"/>
      <c r="JTZ66" s="340"/>
      <c r="JUA66" s="340"/>
      <c r="JUB66" s="340"/>
      <c r="JUC66" s="340"/>
      <c r="JUD66" s="340"/>
      <c r="JUE66" s="340"/>
      <c r="JUF66" s="340"/>
      <c r="JUG66" s="340"/>
      <c r="JUH66" s="340"/>
      <c r="JUI66" s="340"/>
      <c r="JUJ66" s="340"/>
      <c r="JUK66" s="340"/>
      <c r="JUL66" s="340"/>
      <c r="JUM66" s="340"/>
      <c r="JUN66" s="340"/>
      <c r="JUO66" s="340"/>
      <c r="JUP66" s="340"/>
      <c r="JUQ66" s="340"/>
      <c r="JUR66" s="340"/>
      <c r="JUS66" s="340"/>
      <c r="JUT66" s="340"/>
      <c r="JUU66" s="340"/>
      <c r="JUV66" s="340"/>
      <c r="JUW66" s="340"/>
      <c r="JUX66" s="340"/>
      <c r="JUY66" s="340"/>
      <c r="JUZ66" s="340"/>
      <c r="JVA66" s="340"/>
      <c r="JVB66" s="340"/>
      <c r="JVC66" s="340"/>
      <c r="JVD66" s="340"/>
      <c r="JVE66" s="340"/>
      <c r="JVF66" s="340"/>
      <c r="JVG66" s="340"/>
      <c r="JVH66" s="340"/>
      <c r="JVI66" s="340"/>
      <c r="JVJ66" s="340"/>
      <c r="JVK66" s="340"/>
      <c r="JVL66" s="340"/>
      <c r="JVM66" s="340"/>
      <c r="JVN66" s="340"/>
      <c r="JVO66" s="340"/>
      <c r="JVP66" s="340"/>
      <c r="JVQ66" s="340"/>
      <c r="JVR66" s="340"/>
      <c r="JVS66" s="340"/>
      <c r="JVT66" s="340"/>
      <c r="JVU66" s="340"/>
      <c r="JVV66" s="340"/>
      <c r="JVW66" s="340"/>
      <c r="JVX66" s="340"/>
      <c r="JVY66" s="340"/>
      <c r="JVZ66" s="340"/>
      <c r="JWA66" s="340"/>
      <c r="JWB66" s="340"/>
      <c r="JWC66" s="340"/>
      <c r="JWD66" s="340"/>
      <c r="JWE66" s="340"/>
      <c r="JWF66" s="340"/>
      <c r="JWG66" s="340"/>
      <c r="JWH66" s="340"/>
      <c r="JWI66" s="340"/>
      <c r="JWJ66" s="340"/>
      <c r="JWK66" s="340"/>
      <c r="JWL66" s="340"/>
      <c r="JWM66" s="340"/>
      <c r="JWN66" s="340"/>
      <c r="JWO66" s="340"/>
      <c r="JWP66" s="340"/>
      <c r="JWQ66" s="340"/>
      <c r="JWR66" s="340"/>
      <c r="JWS66" s="340"/>
      <c r="JWT66" s="340"/>
      <c r="JWU66" s="340"/>
      <c r="JWV66" s="340"/>
      <c r="JWW66" s="340"/>
      <c r="JWX66" s="340"/>
      <c r="JWY66" s="340"/>
      <c r="JWZ66" s="340"/>
      <c r="JXA66" s="340"/>
      <c r="JXB66" s="340"/>
      <c r="JXC66" s="340"/>
      <c r="JXD66" s="340"/>
      <c r="JXE66" s="340"/>
      <c r="JXF66" s="340"/>
      <c r="JXG66" s="340"/>
      <c r="JXH66" s="340"/>
      <c r="JXI66" s="340"/>
      <c r="JXJ66" s="340"/>
      <c r="JXK66" s="340"/>
      <c r="JXL66" s="340"/>
      <c r="JXM66" s="340"/>
      <c r="JXN66" s="340"/>
      <c r="JXO66" s="340"/>
      <c r="JXP66" s="340"/>
      <c r="JXQ66" s="340"/>
      <c r="JXR66" s="340"/>
      <c r="JXS66" s="340"/>
      <c r="JXT66" s="340"/>
      <c r="JXU66" s="340"/>
      <c r="JXV66" s="340"/>
      <c r="JXW66" s="340"/>
      <c r="JXX66" s="340"/>
      <c r="JXY66" s="340"/>
      <c r="JXZ66" s="340"/>
      <c r="JYA66" s="340"/>
      <c r="JYB66" s="340"/>
      <c r="JYC66" s="340"/>
      <c r="JYD66" s="340"/>
      <c r="JYE66" s="340"/>
      <c r="JYF66" s="340"/>
      <c r="JYG66" s="340"/>
      <c r="JYH66" s="340"/>
      <c r="JYI66" s="340"/>
      <c r="JYJ66" s="340"/>
      <c r="JYK66" s="340"/>
      <c r="JYL66" s="340"/>
      <c r="JYM66" s="340"/>
      <c r="JYN66" s="340"/>
      <c r="JYO66" s="340"/>
      <c r="JYP66" s="340"/>
      <c r="JYQ66" s="340"/>
      <c r="JYR66" s="340"/>
      <c r="JYS66" s="340"/>
      <c r="JYT66" s="340"/>
      <c r="JYU66" s="340"/>
      <c r="JYV66" s="340"/>
      <c r="JYW66" s="340"/>
      <c r="JYX66" s="340"/>
      <c r="JYY66" s="340"/>
      <c r="JYZ66" s="340"/>
      <c r="JZA66" s="340"/>
      <c r="JZB66" s="340"/>
      <c r="JZC66" s="340"/>
      <c r="JZD66" s="340"/>
      <c r="JZE66" s="340"/>
      <c r="JZF66" s="340"/>
      <c r="JZG66" s="340"/>
      <c r="JZH66" s="340"/>
      <c r="JZI66" s="340"/>
      <c r="JZJ66" s="340"/>
      <c r="JZK66" s="340"/>
      <c r="JZL66" s="340"/>
      <c r="JZM66" s="340"/>
      <c r="JZN66" s="340"/>
      <c r="JZO66" s="340"/>
      <c r="JZP66" s="340"/>
      <c r="JZQ66" s="340"/>
      <c r="JZR66" s="340"/>
      <c r="JZS66" s="340"/>
      <c r="JZT66" s="340"/>
      <c r="JZU66" s="340"/>
      <c r="JZV66" s="340"/>
      <c r="JZW66" s="340"/>
      <c r="JZX66" s="340"/>
      <c r="JZY66" s="340"/>
      <c r="JZZ66" s="340"/>
      <c r="KAA66" s="340"/>
      <c r="KAB66" s="340"/>
      <c r="KAC66" s="340"/>
      <c r="KAD66" s="340"/>
      <c r="KAE66" s="340"/>
      <c r="KAF66" s="340"/>
      <c r="KAG66" s="340"/>
      <c r="KAH66" s="340"/>
      <c r="KAI66" s="340"/>
      <c r="KAJ66" s="340"/>
      <c r="KAK66" s="340"/>
      <c r="KAL66" s="340"/>
      <c r="KAM66" s="340"/>
      <c r="KAN66" s="340"/>
      <c r="KAO66" s="340"/>
      <c r="KAP66" s="340"/>
      <c r="KAQ66" s="340"/>
      <c r="KAR66" s="340"/>
      <c r="KAS66" s="340"/>
      <c r="KAT66" s="340"/>
      <c r="KAU66" s="340"/>
      <c r="KAV66" s="340"/>
      <c r="KAW66" s="340"/>
      <c r="KAX66" s="340"/>
      <c r="KAY66" s="340"/>
      <c r="KAZ66" s="340"/>
      <c r="KBA66" s="340"/>
      <c r="KBB66" s="340"/>
      <c r="KBC66" s="340"/>
      <c r="KBD66" s="340"/>
      <c r="KBE66" s="340"/>
      <c r="KBF66" s="340"/>
      <c r="KBG66" s="340"/>
      <c r="KBH66" s="340"/>
      <c r="KBI66" s="340"/>
      <c r="KBJ66" s="340"/>
      <c r="KBK66" s="340"/>
      <c r="KBL66" s="340"/>
      <c r="KBM66" s="340"/>
      <c r="KBN66" s="340"/>
      <c r="KBO66" s="340"/>
      <c r="KBP66" s="340"/>
      <c r="KBQ66" s="340"/>
      <c r="KBR66" s="340"/>
      <c r="KBS66" s="340"/>
      <c r="KBT66" s="340"/>
      <c r="KBU66" s="340"/>
      <c r="KBV66" s="340"/>
      <c r="KBW66" s="340"/>
      <c r="KBX66" s="340"/>
      <c r="KBY66" s="340"/>
      <c r="KBZ66" s="340"/>
      <c r="KCA66" s="340"/>
      <c r="KCB66" s="340"/>
      <c r="KCC66" s="340"/>
      <c r="KCD66" s="340"/>
      <c r="KCE66" s="340"/>
      <c r="KCF66" s="340"/>
      <c r="KCG66" s="340"/>
      <c r="KCH66" s="340"/>
      <c r="KCI66" s="340"/>
      <c r="KCJ66" s="340"/>
      <c r="KCK66" s="340"/>
      <c r="KCL66" s="340"/>
      <c r="KCM66" s="340"/>
      <c r="KCN66" s="340"/>
      <c r="KCO66" s="340"/>
      <c r="KCP66" s="340"/>
      <c r="KCQ66" s="340"/>
      <c r="KCR66" s="340"/>
      <c r="KCS66" s="340"/>
      <c r="KCT66" s="340"/>
      <c r="KCU66" s="340"/>
      <c r="KCV66" s="340"/>
      <c r="KCW66" s="340"/>
      <c r="KCX66" s="340"/>
      <c r="KCY66" s="340"/>
      <c r="KCZ66" s="340"/>
      <c r="KDA66" s="340"/>
      <c r="KDB66" s="340"/>
      <c r="KDC66" s="340"/>
      <c r="KDD66" s="340"/>
      <c r="KDE66" s="340"/>
      <c r="KDF66" s="340"/>
      <c r="KDG66" s="340"/>
      <c r="KDH66" s="340"/>
      <c r="KDI66" s="340"/>
      <c r="KDJ66" s="340"/>
      <c r="KDK66" s="340"/>
      <c r="KDL66" s="340"/>
      <c r="KDM66" s="340"/>
      <c r="KDN66" s="340"/>
      <c r="KDO66" s="340"/>
      <c r="KDP66" s="340"/>
      <c r="KDQ66" s="340"/>
      <c r="KDR66" s="340"/>
      <c r="KDS66" s="340"/>
      <c r="KDT66" s="340"/>
      <c r="KDU66" s="340"/>
      <c r="KDV66" s="340"/>
      <c r="KDW66" s="340"/>
      <c r="KDX66" s="340"/>
      <c r="KDY66" s="340"/>
      <c r="KDZ66" s="340"/>
      <c r="KEA66" s="340"/>
      <c r="KEB66" s="340"/>
      <c r="KEC66" s="340"/>
      <c r="KED66" s="340"/>
      <c r="KEE66" s="340"/>
      <c r="KEF66" s="340"/>
      <c r="KEG66" s="340"/>
      <c r="KEH66" s="340"/>
      <c r="KEI66" s="340"/>
      <c r="KEJ66" s="340"/>
      <c r="KEK66" s="340"/>
      <c r="KEL66" s="340"/>
      <c r="KEM66" s="340"/>
      <c r="KEN66" s="340"/>
      <c r="KEO66" s="340"/>
      <c r="KEP66" s="340"/>
      <c r="KEQ66" s="340"/>
      <c r="KER66" s="340"/>
      <c r="KES66" s="340"/>
      <c r="KET66" s="340"/>
      <c r="KEU66" s="340"/>
      <c r="KEV66" s="340"/>
      <c r="KEW66" s="340"/>
      <c r="KEX66" s="340"/>
      <c r="KEY66" s="340"/>
      <c r="KEZ66" s="340"/>
      <c r="KFA66" s="340"/>
      <c r="KFB66" s="340"/>
      <c r="KFC66" s="340"/>
      <c r="KFD66" s="340"/>
      <c r="KFE66" s="340"/>
      <c r="KFF66" s="340"/>
      <c r="KFG66" s="340"/>
      <c r="KFH66" s="340"/>
      <c r="KFI66" s="340"/>
      <c r="KFJ66" s="340"/>
      <c r="KFK66" s="340"/>
      <c r="KFL66" s="340"/>
      <c r="KFM66" s="340"/>
      <c r="KFN66" s="340"/>
      <c r="KFO66" s="340"/>
      <c r="KFP66" s="340"/>
      <c r="KFQ66" s="340"/>
      <c r="KFR66" s="340"/>
      <c r="KFS66" s="340"/>
      <c r="KFT66" s="340"/>
      <c r="KFU66" s="340"/>
      <c r="KFV66" s="340"/>
      <c r="KFW66" s="340"/>
      <c r="KFX66" s="340"/>
      <c r="KFY66" s="340"/>
      <c r="KFZ66" s="340"/>
      <c r="KGA66" s="340"/>
      <c r="KGB66" s="340"/>
      <c r="KGC66" s="340"/>
      <c r="KGD66" s="340"/>
      <c r="KGE66" s="340"/>
      <c r="KGF66" s="340"/>
      <c r="KGG66" s="340"/>
      <c r="KGH66" s="340"/>
      <c r="KGI66" s="340"/>
      <c r="KGJ66" s="340"/>
      <c r="KGK66" s="340"/>
      <c r="KGL66" s="340"/>
      <c r="KGM66" s="340"/>
      <c r="KGN66" s="340"/>
      <c r="KGO66" s="340"/>
      <c r="KGP66" s="340"/>
      <c r="KGQ66" s="340"/>
      <c r="KGR66" s="340"/>
      <c r="KGS66" s="340"/>
      <c r="KGT66" s="340"/>
      <c r="KGU66" s="340"/>
      <c r="KGV66" s="340"/>
      <c r="KGW66" s="340"/>
      <c r="KGX66" s="340"/>
      <c r="KGY66" s="340"/>
      <c r="KGZ66" s="340"/>
      <c r="KHA66" s="340"/>
      <c r="KHB66" s="340"/>
      <c r="KHC66" s="340"/>
      <c r="KHD66" s="340"/>
      <c r="KHE66" s="340"/>
      <c r="KHF66" s="340"/>
      <c r="KHG66" s="340"/>
      <c r="KHH66" s="340"/>
      <c r="KHI66" s="340"/>
      <c r="KHJ66" s="340"/>
      <c r="KHK66" s="340"/>
      <c r="KHL66" s="340"/>
      <c r="KHM66" s="340"/>
      <c r="KHN66" s="340"/>
      <c r="KHO66" s="340"/>
      <c r="KHP66" s="340"/>
      <c r="KHQ66" s="340"/>
      <c r="KHR66" s="340"/>
      <c r="KHS66" s="340"/>
      <c r="KHT66" s="340"/>
      <c r="KHU66" s="340"/>
      <c r="KHV66" s="340"/>
      <c r="KHW66" s="340"/>
      <c r="KHX66" s="340"/>
      <c r="KHY66" s="340"/>
      <c r="KHZ66" s="340"/>
      <c r="KIA66" s="340"/>
      <c r="KIB66" s="340"/>
      <c r="KIC66" s="340"/>
      <c r="KID66" s="340"/>
      <c r="KIE66" s="340"/>
      <c r="KIF66" s="340"/>
      <c r="KIG66" s="340"/>
      <c r="KIH66" s="340"/>
      <c r="KII66" s="340"/>
      <c r="KIJ66" s="340"/>
      <c r="KIK66" s="340"/>
      <c r="KIL66" s="340"/>
      <c r="KIM66" s="340"/>
      <c r="KIN66" s="340"/>
      <c r="KIO66" s="340"/>
      <c r="KIP66" s="340"/>
      <c r="KIQ66" s="340"/>
      <c r="KIR66" s="340"/>
      <c r="KIS66" s="340"/>
      <c r="KIT66" s="340"/>
      <c r="KIU66" s="340"/>
      <c r="KIV66" s="340"/>
      <c r="KIW66" s="340"/>
      <c r="KIX66" s="340"/>
      <c r="KIY66" s="340"/>
      <c r="KIZ66" s="340"/>
      <c r="KJA66" s="340"/>
      <c r="KJB66" s="340"/>
      <c r="KJC66" s="340"/>
      <c r="KJD66" s="340"/>
      <c r="KJE66" s="340"/>
      <c r="KJF66" s="340"/>
      <c r="KJG66" s="340"/>
      <c r="KJH66" s="340"/>
      <c r="KJI66" s="340"/>
      <c r="KJJ66" s="340"/>
      <c r="KJK66" s="340"/>
      <c r="KJL66" s="340"/>
      <c r="KJM66" s="340"/>
      <c r="KJN66" s="340"/>
      <c r="KJO66" s="340"/>
      <c r="KJP66" s="340"/>
      <c r="KJQ66" s="340"/>
      <c r="KJR66" s="340"/>
      <c r="KJS66" s="340"/>
      <c r="KJT66" s="340"/>
      <c r="KJU66" s="340"/>
      <c r="KJV66" s="340"/>
      <c r="KJW66" s="340"/>
      <c r="KJX66" s="340"/>
      <c r="KJY66" s="340"/>
      <c r="KJZ66" s="340"/>
      <c r="KKA66" s="340"/>
      <c r="KKB66" s="340"/>
      <c r="KKC66" s="340"/>
      <c r="KKD66" s="340"/>
      <c r="KKE66" s="340"/>
      <c r="KKF66" s="340"/>
      <c r="KKG66" s="340"/>
      <c r="KKH66" s="340"/>
      <c r="KKI66" s="340"/>
      <c r="KKJ66" s="340"/>
      <c r="KKK66" s="340"/>
      <c r="KKL66" s="340"/>
      <c r="KKM66" s="340"/>
      <c r="KKN66" s="340"/>
      <c r="KKO66" s="340"/>
      <c r="KKP66" s="340"/>
      <c r="KKQ66" s="340"/>
      <c r="KKR66" s="340"/>
      <c r="KKS66" s="340"/>
      <c r="KKT66" s="340"/>
      <c r="KKU66" s="340"/>
      <c r="KKV66" s="340"/>
      <c r="KKW66" s="340"/>
      <c r="KKX66" s="340"/>
      <c r="KKY66" s="340"/>
      <c r="KKZ66" s="340"/>
      <c r="KLA66" s="340"/>
      <c r="KLB66" s="340"/>
      <c r="KLC66" s="340"/>
      <c r="KLD66" s="340"/>
      <c r="KLE66" s="340"/>
      <c r="KLF66" s="340"/>
      <c r="KLG66" s="340"/>
      <c r="KLH66" s="340"/>
      <c r="KLI66" s="340"/>
      <c r="KLJ66" s="340"/>
      <c r="KLK66" s="340"/>
      <c r="KLL66" s="340"/>
      <c r="KLM66" s="340"/>
      <c r="KLN66" s="340"/>
      <c r="KLO66" s="340"/>
      <c r="KLP66" s="340"/>
      <c r="KLQ66" s="340"/>
      <c r="KLR66" s="340"/>
      <c r="KLS66" s="340"/>
      <c r="KLT66" s="340"/>
      <c r="KLU66" s="340"/>
      <c r="KLV66" s="340"/>
      <c r="KLW66" s="340"/>
      <c r="KLX66" s="340"/>
      <c r="KLY66" s="340"/>
      <c r="KLZ66" s="340"/>
      <c r="KMA66" s="340"/>
      <c r="KMB66" s="340"/>
      <c r="KMC66" s="340"/>
      <c r="KMD66" s="340"/>
      <c r="KME66" s="340"/>
      <c r="KMF66" s="340"/>
      <c r="KMG66" s="340"/>
      <c r="KMH66" s="340"/>
      <c r="KMI66" s="340"/>
      <c r="KMJ66" s="340"/>
      <c r="KMK66" s="340"/>
      <c r="KML66" s="340"/>
      <c r="KMM66" s="340"/>
      <c r="KMN66" s="340"/>
      <c r="KMO66" s="340"/>
      <c r="KMP66" s="340"/>
      <c r="KMQ66" s="340"/>
      <c r="KMR66" s="340"/>
      <c r="KMS66" s="340"/>
      <c r="KMT66" s="340"/>
      <c r="KMU66" s="340"/>
      <c r="KMV66" s="340"/>
      <c r="KMW66" s="340"/>
      <c r="KMX66" s="340"/>
      <c r="KMY66" s="340"/>
      <c r="KMZ66" s="340"/>
      <c r="KNA66" s="340"/>
      <c r="KNB66" s="340"/>
      <c r="KNC66" s="340"/>
      <c r="KND66" s="340"/>
      <c r="KNE66" s="340"/>
      <c r="KNF66" s="340"/>
      <c r="KNG66" s="340"/>
      <c r="KNH66" s="340"/>
      <c r="KNI66" s="340"/>
      <c r="KNJ66" s="340"/>
      <c r="KNK66" s="340"/>
      <c r="KNL66" s="340"/>
      <c r="KNM66" s="340"/>
      <c r="KNN66" s="340"/>
      <c r="KNO66" s="340"/>
      <c r="KNP66" s="340"/>
      <c r="KNQ66" s="340"/>
      <c r="KNR66" s="340"/>
      <c r="KNS66" s="340"/>
      <c r="KNT66" s="340"/>
      <c r="KNU66" s="340"/>
      <c r="KNV66" s="340"/>
      <c r="KNW66" s="340"/>
      <c r="KNX66" s="340"/>
      <c r="KNY66" s="340"/>
      <c r="KNZ66" s="340"/>
      <c r="KOA66" s="340"/>
      <c r="KOB66" s="340"/>
      <c r="KOC66" s="340"/>
      <c r="KOD66" s="340"/>
      <c r="KOE66" s="340"/>
      <c r="KOF66" s="340"/>
      <c r="KOG66" s="340"/>
      <c r="KOH66" s="340"/>
      <c r="KOI66" s="340"/>
      <c r="KOJ66" s="340"/>
      <c r="KOK66" s="340"/>
      <c r="KOL66" s="340"/>
      <c r="KOM66" s="340"/>
      <c r="KON66" s="340"/>
      <c r="KOO66" s="340"/>
      <c r="KOP66" s="340"/>
      <c r="KOQ66" s="340"/>
      <c r="KOR66" s="340"/>
      <c r="KOS66" s="340"/>
      <c r="KOT66" s="340"/>
      <c r="KOU66" s="340"/>
      <c r="KOV66" s="340"/>
      <c r="KOW66" s="340"/>
      <c r="KOX66" s="340"/>
      <c r="KOY66" s="340"/>
      <c r="KOZ66" s="340"/>
      <c r="KPA66" s="340"/>
      <c r="KPB66" s="340"/>
      <c r="KPC66" s="340"/>
      <c r="KPD66" s="340"/>
      <c r="KPE66" s="340"/>
      <c r="KPF66" s="340"/>
      <c r="KPG66" s="340"/>
      <c r="KPH66" s="340"/>
      <c r="KPI66" s="340"/>
      <c r="KPJ66" s="340"/>
      <c r="KPK66" s="340"/>
      <c r="KPL66" s="340"/>
      <c r="KPM66" s="340"/>
      <c r="KPN66" s="340"/>
      <c r="KPO66" s="340"/>
      <c r="KPP66" s="340"/>
      <c r="KPQ66" s="340"/>
      <c r="KPR66" s="340"/>
      <c r="KPS66" s="340"/>
      <c r="KPT66" s="340"/>
      <c r="KPU66" s="340"/>
      <c r="KPV66" s="340"/>
      <c r="KPW66" s="340"/>
      <c r="KPX66" s="340"/>
      <c r="KPY66" s="340"/>
      <c r="KPZ66" s="340"/>
      <c r="KQA66" s="340"/>
      <c r="KQB66" s="340"/>
      <c r="KQC66" s="340"/>
      <c r="KQD66" s="340"/>
      <c r="KQE66" s="340"/>
      <c r="KQF66" s="340"/>
      <c r="KQG66" s="340"/>
      <c r="KQH66" s="340"/>
      <c r="KQI66" s="340"/>
      <c r="KQJ66" s="340"/>
      <c r="KQK66" s="340"/>
      <c r="KQL66" s="340"/>
      <c r="KQM66" s="340"/>
      <c r="KQN66" s="340"/>
      <c r="KQO66" s="340"/>
      <c r="KQP66" s="340"/>
      <c r="KQQ66" s="340"/>
      <c r="KQR66" s="340"/>
      <c r="KQS66" s="340"/>
      <c r="KQT66" s="340"/>
      <c r="KQU66" s="340"/>
      <c r="KQV66" s="340"/>
      <c r="KQW66" s="340"/>
      <c r="KQX66" s="340"/>
      <c r="KQY66" s="340"/>
      <c r="KQZ66" s="340"/>
      <c r="KRA66" s="340"/>
      <c r="KRB66" s="340"/>
      <c r="KRC66" s="340"/>
      <c r="KRD66" s="340"/>
      <c r="KRE66" s="340"/>
      <c r="KRF66" s="340"/>
      <c r="KRG66" s="340"/>
      <c r="KRH66" s="340"/>
      <c r="KRI66" s="340"/>
      <c r="KRJ66" s="340"/>
      <c r="KRK66" s="340"/>
      <c r="KRL66" s="340"/>
      <c r="KRM66" s="340"/>
      <c r="KRN66" s="340"/>
      <c r="KRO66" s="340"/>
      <c r="KRP66" s="340"/>
      <c r="KRQ66" s="340"/>
      <c r="KRR66" s="340"/>
      <c r="KRS66" s="340"/>
      <c r="KRT66" s="340"/>
      <c r="KRU66" s="340"/>
      <c r="KRV66" s="340"/>
      <c r="KRW66" s="340"/>
      <c r="KRX66" s="340"/>
      <c r="KRY66" s="340"/>
      <c r="KRZ66" s="340"/>
      <c r="KSA66" s="340"/>
      <c r="KSB66" s="340"/>
      <c r="KSC66" s="340"/>
      <c r="KSD66" s="340"/>
      <c r="KSE66" s="340"/>
      <c r="KSF66" s="340"/>
      <c r="KSG66" s="340"/>
      <c r="KSH66" s="340"/>
      <c r="KSI66" s="340"/>
      <c r="KSJ66" s="340"/>
      <c r="KSK66" s="340"/>
      <c r="KSL66" s="340"/>
      <c r="KSM66" s="340"/>
      <c r="KSN66" s="340"/>
      <c r="KSO66" s="340"/>
      <c r="KSP66" s="340"/>
      <c r="KSQ66" s="340"/>
      <c r="KSR66" s="340"/>
      <c r="KSS66" s="340"/>
      <c r="KST66" s="340"/>
      <c r="KSU66" s="340"/>
      <c r="KSV66" s="340"/>
      <c r="KSW66" s="340"/>
      <c r="KSX66" s="340"/>
      <c r="KSY66" s="340"/>
      <c r="KSZ66" s="340"/>
      <c r="KTA66" s="340"/>
      <c r="KTB66" s="340"/>
      <c r="KTC66" s="340"/>
      <c r="KTD66" s="340"/>
      <c r="KTE66" s="340"/>
      <c r="KTF66" s="340"/>
      <c r="KTG66" s="340"/>
      <c r="KTH66" s="340"/>
      <c r="KTI66" s="340"/>
      <c r="KTJ66" s="340"/>
      <c r="KTK66" s="340"/>
      <c r="KTL66" s="340"/>
      <c r="KTM66" s="340"/>
      <c r="KTN66" s="340"/>
      <c r="KTO66" s="340"/>
      <c r="KTP66" s="340"/>
      <c r="KTQ66" s="340"/>
      <c r="KTR66" s="340"/>
      <c r="KTS66" s="340"/>
      <c r="KTT66" s="340"/>
      <c r="KTU66" s="340"/>
      <c r="KTV66" s="340"/>
      <c r="KTW66" s="340"/>
      <c r="KTX66" s="340"/>
      <c r="KTY66" s="340"/>
      <c r="KTZ66" s="340"/>
      <c r="KUA66" s="340"/>
      <c r="KUB66" s="340"/>
      <c r="KUC66" s="340"/>
      <c r="KUD66" s="340"/>
      <c r="KUE66" s="340"/>
      <c r="KUF66" s="340"/>
      <c r="KUG66" s="340"/>
      <c r="KUH66" s="340"/>
      <c r="KUI66" s="340"/>
      <c r="KUJ66" s="340"/>
      <c r="KUK66" s="340"/>
      <c r="KUL66" s="340"/>
      <c r="KUM66" s="340"/>
      <c r="KUN66" s="340"/>
      <c r="KUO66" s="340"/>
      <c r="KUP66" s="340"/>
      <c r="KUQ66" s="340"/>
      <c r="KUR66" s="340"/>
      <c r="KUS66" s="340"/>
      <c r="KUT66" s="340"/>
      <c r="KUU66" s="340"/>
      <c r="KUV66" s="340"/>
      <c r="KUW66" s="340"/>
      <c r="KUX66" s="340"/>
      <c r="KUY66" s="340"/>
      <c r="KUZ66" s="340"/>
      <c r="KVA66" s="340"/>
      <c r="KVB66" s="340"/>
      <c r="KVC66" s="340"/>
      <c r="KVD66" s="340"/>
      <c r="KVE66" s="340"/>
      <c r="KVF66" s="340"/>
      <c r="KVG66" s="340"/>
      <c r="KVH66" s="340"/>
      <c r="KVI66" s="340"/>
      <c r="KVJ66" s="340"/>
      <c r="KVK66" s="340"/>
      <c r="KVL66" s="340"/>
      <c r="KVM66" s="340"/>
      <c r="KVN66" s="340"/>
      <c r="KVO66" s="340"/>
      <c r="KVP66" s="340"/>
      <c r="KVQ66" s="340"/>
      <c r="KVR66" s="340"/>
      <c r="KVS66" s="340"/>
      <c r="KVT66" s="340"/>
      <c r="KVU66" s="340"/>
      <c r="KVV66" s="340"/>
      <c r="KVW66" s="340"/>
      <c r="KVX66" s="340"/>
      <c r="KVY66" s="340"/>
      <c r="KVZ66" s="340"/>
      <c r="KWA66" s="340"/>
      <c r="KWB66" s="340"/>
      <c r="KWC66" s="340"/>
      <c r="KWD66" s="340"/>
      <c r="KWE66" s="340"/>
      <c r="KWF66" s="340"/>
      <c r="KWG66" s="340"/>
      <c r="KWH66" s="340"/>
      <c r="KWI66" s="340"/>
      <c r="KWJ66" s="340"/>
      <c r="KWK66" s="340"/>
      <c r="KWL66" s="340"/>
      <c r="KWM66" s="340"/>
      <c r="KWN66" s="340"/>
      <c r="KWO66" s="340"/>
      <c r="KWP66" s="340"/>
      <c r="KWQ66" s="340"/>
      <c r="KWR66" s="340"/>
      <c r="KWS66" s="340"/>
      <c r="KWT66" s="340"/>
      <c r="KWU66" s="340"/>
      <c r="KWV66" s="340"/>
      <c r="KWW66" s="340"/>
      <c r="KWX66" s="340"/>
      <c r="KWY66" s="340"/>
      <c r="KWZ66" s="340"/>
      <c r="KXA66" s="340"/>
      <c r="KXB66" s="340"/>
      <c r="KXC66" s="340"/>
      <c r="KXD66" s="340"/>
      <c r="KXE66" s="340"/>
      <c r="KXF66" s="340"/>
      <c r="KXG66" s="340"/>
      <c r="KXH66" s="340"/>
      <c r="KXI66" s="340"/>
      <c r="KXJ66" s="340"/>
      <c r="KXK66" s="340"/>
      <c r="KXL66" s="340"/>
      <c r="KXM66" s="340"/>
      <c r="KXN66" s="340"/>
      <c r="KXO66" s="340"/>
      <c r="KXP66" s="340"/>
      <c r="KXQ66" s="340"/>
      <c r="KXR66" s="340"/>
      <c r="KXS66" s="340"/>
      <c r="KXT66" s="340"/>
      <c r="KXU66" s="340"/>
      <c r="KXV66" s="340"/>
      <c r="KXW66" s="340"/>
      <c r="KXX66" s="340"/>
      <c r="KXY66" s="340"/>
      <c r="KXZ66" s="340"/>
      <c r="KYA66" s="340"/>
      <c r="KYB66" s="340"/>
      <c r="KYC66" s="340"/>
      <c r="KYD66" s="340"/>
      <c r="KYE66" s="340"/>
      <c r="KYF66" s="340"/>
      <c r="KYG66" s="340"/>
      <c r="KYH66" s="340"/>
      <c r="KYI66" s="340"/>
      <c r="KYJ66" s="340"/>
      <c r="KYK66" s="340"/>
      <c r="KYL66" s="340"/>
      <c r="KYM66" s="340"/>
      <c r="KYN66" s="340"/>
      <c r="KYO66" s="340"/>
      <c r="KYP66" s="340"/>
      <c r="KYQ66" s="340"/>
      <c r="KYR66" s="340"/>
      <c r="KYS66" s="340"/>
      <c r="KYT66" s="340"/>
      <c r="KYU66" s="340"/>
      <c r="KYV66" s="340"/>
      <c r="KYW66" s="340"/>
      <c r="KYX66" s="340"/>
      <c r="KYY66" s="340"/>
      <c r="KYZ66" s="340"/>
      <c r="KZA66" s="340"/>
      <c r="KZB66" s="340"/>
      <c r="KZC66" s="340"/>
      <c r="KZD66" s="340"/>
      <c r="KZE66" s="340"/>
      <c r="KZF66" s="340"/>
      <c r="KZG66" s="340"/>
      <c r="KZH66" s="340"/>
      <c r="KZI66" s="340"/>
      <c r="KZJ66" s="340"/>
      <c r="KZK66" s="340"/>
      <c r="KZL66" s="340"/>
      <c r="KZM66" s="340"/>
      <c r="KZN66" s="340"/>
      <c r="KZO66" s="340"/>
      <c r="KZP66" s="340"/>
      <c r="KZQ66" s="340"/>
      <c r="KZR66" s="340"/>
      <c r="KZS66" s="340"/>
      <c r="KZT66" s="340"/>
      <c r="KZU66" s="340"/>
      <c r="KZV66" s="340"/>
      <c r="KZW66" s="340"/>
      <c r="KZX66" s="340"/>
      <c r="KZY66" s="340"/>
      <c r="KZZ66" s="340"/>
      <c r="LAA66" s="340"/>
      <c r="LAB66" s="340"/>
      <c r="LAC66" s="340"/>
      <c r="LAD66" s="340"/>
      <c r="LAE66" s="340"/>
      <c r="LAF66" s="340"/>
      <c r="LAG66" s="340"/>
      <c r="LAH66" s="340"/>
      <c r="LAI66" s="340"/>
      <c r="LAJ66" s="340"/>
      <c r="LAK66" s="340"/>
      <c r="LAL66" s="340"/>
      <c r="LAM66" s="340"/>
      <c r="LAN66" s="340"/>
      <c r="LAO66" s="340"/>
      <c r="LAP66" s="340"/>
      <c r="LAQ66" s="340"/>
      <c r="LAR66" s="340"/>
      <c r="LAS66" s="340"/>
      <c r="LAT66" s="340"/>
      <c r="LAU66" s="340"/>
      <c r="LAV66" s="340"/>
      <c r="LAW66" s="340"/>
      <c r="LAX66" s="340"/>
      <c r="LAY66" s="340"/>
      <c r="LAZ66" s="340"/>
      <c r="LBA66" s="340"/>
      <c r="LBB66" s="340"/>
      <c r="LBC66" s="340"/>
      <c r="LBD66" s="340"/>
      <c r="LBE66" s="340"/>
      <c r="LBF66" s="340"/>
      <c r="LBG66" s="340"/>
      <c r="LBH66" s="340"/>
      <c r="LBI66" s="340"/>
      <c r="LBJ66" s="340"/>
      <c r="LBK66" s="340"/>
      <c r="LBL66" s="340"/>
      <c r="LBM66" s="340"/>
      <c r="LBN66" s="340"/>
      <c r="LBO66" s="340"/>
      <c r="LBP66" s="340"/>
      <c r="LBQ66" s="340"/>
      <c r="LBR66" s="340"/>
      <c r="LBS66" s="340"/>
      <c r="LBT66" s="340"/>
      <c r="LBU66" s="340"/>
      <c r="LBV66" s="340"/>
      <c r="LBW66" s="340"/>
      <c r="LBX66" s="340"/>
      <c r="LBY66" s="340"/>
      <c r="LBZ66" s="340"/>
      <c r="LCA66" s="340"/>
      <c r="LCB66" s="340"/>
      <c r="LCC66" s="340"/>
      <c r="LCD66" s="340"/>
      <c r="LCE66" s="340"/>
      <c r="LCF66" s="340"/>
      <c r="LCG66" s="340"/>
      <c r="LCH66" s="340"/>
      <c r="LCI66" s="340"/>
      <c r="LCJ66" s="340"/>
      <c r="LCK66" s="340"/>
      <c r="LCL66" s="340"/>
      <c r="LCM66" s="340"/>
      <c r="LCN66" s="340"/>
      <c r="LCO66" s="340"/>
      <c r="LCP66" s="340"/>
      <c r="LCQ66" s="340"/>
      <c r="LCR66" s="340"/>
      <c r="LCS66" s="340"/>
      <c r="LCT66" s="340"/>
      <c r="LCU66" s="340"/>
      <c r="LCV66" s="340"/>
      <c r="LCW66" s="340"/>
      <c r="LCX66" s="340"/>
      <c r="LCY66" s="340"/>
      <c r="LCZ66" s="340"/>
      <c r="LDA66" s="340"/>
      <c r="LDB66" s="340"/>
      <c r="LDC66" s="340"/>
      <c r="LDD66" s="340"/>
      <c r="LDE66" s="340"/>
      <c r="LDF66" s="340"/>
      <c r="LDG66" s="340"/>
      <c r="LDH66" s="340"/>
      <c r="LDI66" s="340"/>
      <c r="LDJ66" s="340"/>
      <c r="LDK66" s="340"/>
      <c r="LDL66" s="340"/>
      <c r="LDM66" s="340"/>
      <c r="LDN66" s="340"/>
      <c r="LDO66" s="340"/>
      <c r="LDP66" s="340"/>
      <c r="LDQ66" s="340"/>
      <c r="LDR66" s="340"/>
      <c r="LDS66" s="340"/>
      <c r="LDT66" s="340"/>
      <c r="LDU66" s="340"/>
      <c r="LDV66" s="340"/>
      <c r="LDW66" s="340"/>
      <c r="LDX66" s="340"/>
      <c r="LDY66" s="340"/>
      <c r="LDZ66" s="340"/>
      <c r="LEA66" s="340"/>
      <c r="LEB66" s="340"/>
      <c r="LEC66" s="340"/>
      <c r="LED66" s="340"/>
      <c r="LEE66" s="340"/>
      <c r="LEF66" s="340"/>
      <c r="LEG66" s="340"/>
      <c r="LEH66" s="340"/>
      <c r="LEI66" s="340"/>
      <c r="LEJ66" s="340"/>
      <c r="LEK66" s="340"/>
      <c r="LEL66" s="340"/>
      <c r="LEM66" s="340"/>
      <c r="LEN66" s="340"/>
      <c r="LEO66" s="340"/>
      <c r="LEP66" s="340"/>
      <c r="LEQ66" s="340"/>
      <c r="LER66" s="340"/>
      <c r="LES66" s="340"/>
      <c r="LET66" s="340"/>
      <c r="LEU66" s="340"/>
      <c r="LEV66" s="340"/>
      <c r="LEW66" s="340"/>
      <c r="LEX66" s="340"/>
      <c r="LEY66" s="340"/>
      <c r="LEZ66" s="340"/>
      <c r="LFA66" s="340"/>
      <c r="LFB66" s="340"/>
      <c r="LFC66" s="340"/>
      <c r="LFD66" s="340"/>
      <c r="LFE66" s="340"/>
      <c r="LFF66" s="340"/>
      <c r="LFG66" s="340"/>
      <c r="LFH66" s="340"/>
      <c r="LFI66" s="340"/>
      <c r="LFJ66" s="340"/>
      <c r="LFK66" s="340"/>
      <c r="LFL66" s="340"/>
      <c r="LFM66" s="340"/>
      <c r="LFN66" s="340"/>
      <c r="LFO66" s="340"/>
      <c r="LFP66" s="340"/>
      <c r="LFQ66" s="340"/>
      <c r="LFR66" s="340"/>
      <c r="LFS66" s="340"/>
      <c r="LFT66" s="340"/>
      <c r="LFU66" s="340"/>
      <c r="LFV66" s="340"/>
      <c r="LFW66" s="340"/>
      <c r="LFX66" s="340"/>
      <c r="LFY66" s="340"/>
      <c r="LFZ66" s="340"/>
      <c r="LGA66" s="340"/>
      <c r="LGB66" s="340"/>
      <c r="LGC66" s="340"/>
      <c r="LGD66" s="340"/>
      <c r="LGE66" s="340"/>
      <c r="LGF66" s="340"/>
      <c r="LGG66" s="340"/>
      <c r="LGH66" s="340"/>
      <c r="LGI66" s="340"/>
      <c r="LGJ66" s="340"/>
      <c r="LGK66" s="340"/>
      <c r="LGL66" s="340"/>
      <c r="LGM66" s="340"/>
      <c r="LGN66" s="340"/>
      <c r="LGO66" s="340"/>
      <c r="LGP66" s="340"/>
      <c r="LGQ66" s="340"/>
      <c r="LGR66" s="340"/>
      <c r="LGS66" s="340"/>
      <c r="LGT66" s="340"/>
      <c r="LGU66" s="340"/>
      <c r="LGV66" s="340"/>
      <c r="LGW66" s="340"/>
      <c r="LGX66" s="340"/>
      <c r="LGY66" s="340"/>
      <c r="LGZ66" s="340"/>
      <c r="LHA66" s="340"/>
      <c r="LHB66" s="340"/>
      <c r="LHC66" s="340"/>
      <c r="LHD66" s="340"/>
      <c r="LHE66" s="340"/>
      <c r="LHF66" s="340"/>
      <c r="LHG66" s="340"/>
      <c r="LHH66" s="340"/>
      <c r="LHI66" s="340"/>
      <c r="LHJ66" s="340"/>
      <c r="LHK66" s="340"/>
      <c r="LHL66" s="340"/>
      <c r="LHM66" s="340"/>
      <c r="LHN66" s="340"/>
      <c r="LHO66" s="340"/>
      <c r="LHP66" s="340"/>
      <c r="LHQ66" s="340"/>
      <c r="LHR66" s="340"/>
      <c r="LHS66" s="340"/>
      <c r="LHT66" s="340"/>
      <c r="LHU66" s="340"/>
      <c r="LHV66" s="340"/>
      <c r="LHW66" s="340"/>
      <c r="LHX66" s="340"/>
      <c r="LHY66" s="340"/>
      <c r="LHZ66" s="340"/>
      <c r="LIA66" s="340"/>
      <c r="LIB66" s="340"/>
      <c r="LIC66" s="340"/>
      <c r="LID66" s="340"/>
      <c r="LIE66" s="340"/>
      <c r="LIF66" s="340"/>
      <c r="LIG66" s="340"/>
      <c r="LIH66" s="340"/>
      <c r="LII66" s="340"/>
      <c r="LIJ66" s="340"/>
      <c r="LIK66" s="340"/>
      <c r="LIL66" s="340"/>
      <c r="LIM66" s="340"/>
      <c r="LIN66" s="340"/>
      <c r="LIO66" s="340"/>
      <c r="LIP66" s="340"/>
      <c r="LIQ66" s="340"/>
      <c r="LIR66" s="340"/>
      <c r="LIS66" s="340"/>
      <c r="LIT66" s="340"/>
      <c r="LIU66" s="340"/>
      <c r="LIV66" s="340"/>
      <c r="LIW66" s="340"/>
      <c r="LIX66" s="340"/>
      <c r="LIY66" s="340"/>
      <c r="LIZ66" s="340"/>
      <c r="LJA66" s="340"/>
      <c r="LJB66" s="340"/>
      <c r="LJC66" s="340"/>
      <c r="LJD66" s="340"/>
      <c r="LJE66" s="340"/>
      <c r="LJF66" s="340"/>
      <c r="LJG66" s="340"/>
      <c r="LJH66" s="340"/>
      <c r="LJI66" s="340"/>
      <c r="LJJ66" s="340"/>
      <c r="LJK66" s="340"/>
      <c r="LJL66" s="340"/>
      <c r="LJM66" s="340"/>
      <c r="LJN66" s="340"/>
      <c r="LJO66" s="340"/>
      <c r="LJP66" s="340"/>
      <c r="LJQ66" s="340"/>
      <c r="LJR66" s="340"/>
      <c r="LJS66" s="340"/>
      <c r="LJT66" s="340"/>
      <c r="LJU66" s="340"/>
      <c r="LJV66" s="340"/>
      <c r="LJW66" s="340"/>
      <c r="LJX66" s="340"/>
      <c r="LJY66" s="340"/>
      <c r="LJZ66" s="340"/>
      <c r="LKA66" s="340"/>
      <c r="LKB66" s="340"/>
      <c r="LKC66" s="340"/>
      <c r="LKD66" s="340"/>
      <c r="LKE66" s="340"/>
      <c r="LKF66" s="340"/>
      <c r="LKG66" s="340"/>
      <c r="LKH66" s="340"/>
      <c r="LKI66" s="340"/>
      <c r="LKJ66" s="340"/>
      <c r="LKK66" s="340"/>
      <c r="LKL66" s="340"/>
      <c r="LKM66" s="340"/>
      <c r="LKN66" s="340"/>
      <c r="LKO66" s="340"/>
      <c r="LKP66" s="340"/>
      <c r="LKQ66" s="340"/>
      <c r="LKR66" s="340"/>
      <c r="LKS66" s="340"/>
      <c r="LKT66" s="340"/>
      <c r="LKU66" s="340"/>
      <c r="LKV66" s="340"/>
      <c r="LKW66" s="340"/>
      <c r="LKX66" s="340"/>
      <c r="LKY66" s="340"/>
      <c r="LKZ66" s="340"/>
      <c r="LLA66" s="340"/>
      <c r="LLB66" s="340"/>
      <c r="LLC66" s="340"/>
      <c r="LLD66" s="340"/>
      <c r="LLE66" s="340"/>
      <c r="LLF66" s="340"/>
      <c r="LLG66" s="340"/>
      <c r="LLH66" s="340"/>
      <c r="LLI66" s="340"/>
      <c r="LLJ66" s="340"/>
      <c r="LLK66" s="340"/>
      <c r="LLL66" s="340"/>
      <c r="LLM66" s="340"/>
      <c r="LLN66" s="340"/>
      <c r="LLO66" s="340"/>
      <c r="LLP66" s="340"/>
      <c r="LLQ66" s="340"/>
      <c r="LLR66" s="340"/>
      <c r="LLS66" s="340"/>
      <c r="LLT66" s="340"/>
      <c r="LLU66" s="340"/>
      <c r="LLV66" s="340"/>
      <c r="LLW66" s="340"/>
      <c r="LLX66" s="340"/>
      <c r="LLY66" s="340"/>
      <c r="LLZ66" s="340"/>
      <c r="LMA66" s="340"/>
      <c r="LMB66" s="340"/>
      <c r="LMC66" s="340"/>
      <c r="LMD66" s="340"/>
      <c r="LME66" s="340"/>
      <c r="LMF66" s="340"/>
      <c r="LMG66" s="340"/>
      <c r="LMH66" s="340"/>
      <c r="LMI66" s="340"/>
      <c r="LMJ66" s="340"/>
      <c r="LMK66" s="340"/>
      <c r="LML66" s="340"/>
      <c r="LMM66" s="340"/>
      <c r="LMN66" s="340"/>
      <c r="LMO66" s="340"/>
      <c r="LMP66" s="340"/>
      <c r="LMQ66" s="340"/>
      <c r="LMR66" s="340"/>
      <c r="LMS66" s="340"/>
      <c r="LMT66" s="340"/>
      <c r="LMU66" s="340"/>
      <c r="LMV66" s="340"/>
      <c r="LMW66" s="340"/>
      <c r="LMX66" s="340"/>
      <c r="LMY66" s="340"/>
      <c r="LMZ66" s="340"/>
      <c r="LNA66" s="340"/>
      <c r="LNB66" s="340"/>
      <c r="LNC66" s="340"/>
      <c r="LND66" s="340"/>
      <c r="LNE66" s="340"/>
      <c r="LNF66" s="340"/>
      <c r="LNG66" s="340"/>
      <c r="LNH66" s="340"/>
      <c r="LNI66" s="340"/>
      <c r="LNJ66" s="340"/>
      <c r="LNK66" s="340"/>
      <c r="LNL66" s="340"/>
      <c r="LNM66" s="340"/>
      <c r="LNN66" s="340"/>
      <c r="LNO66" s="340"/>
      <c r="LNP66" s="340"/>
      <c r="LNQ66" s="340"/>
      <c r="LNR66" s="340"/>
      <c r="LNS66" s="340"/>
      <c r="LNT66" s="340"/>
      <c r="LNU66" s="340"/>
      <c r="LNV66" s="340"/>
      <c r="LNW66" s="340"/>
      <c r="LNX66" s="340"/>
      <c r="LNY66" s="340"/>
      <c r="LNZ66" s="340"/>
      <c r="LOA66" s="340"/>
      <c r="LOB66" s="340"/>
      <c r="LOC66" s="340"/>
      <c r="LOD66" s="340"/>
      <c r="LOE66" s="340"/>
      <c r="LOF66" s="340"/>
      <c r="LOG66" s="340"/>
      <c r="LOH66" s="340"/>
      <c r="LOI66" s="340"/>
      <c r="LOJ66" s="340"/>
      <c r="LOK66" s="340"/>
      <c r="LOL66" s="340"/>
      <c r="LOM66" s="340"/>
      <c r="LON66" s="340"/>
      <c r="LOO66" s="340"/>
      <c r="LOP66" s="340"/>
      <c r="LOQ66" s="340"/>
      <c r="LOR66" s="340"/>
      <c r="LOS66" s="340"/>
      <c r="LOT66" s="340"/>
      <c r="LOU66" s="340"/>
      <c r="LOV66" s="340"/>
      <c r="LOW66" s="340"/>
      <c r="LOX66" s="340"/>
      <c r="LOY66" s="340"/>
      <c r="LOZ66" s="340"/>
      <c r="LPA66" s="340"/>
      <c r="LPB66" s="340"/>
      <c r="LPC66" s="340"/>
      <c r="LPD66" s="340"/>
      <c r="LPE66" s="340"/>
      <c r="LPF66" s="340"/>
      <c r="LPG66" s="340"/>
      <c r="LPH66" s="340"/>
      <c r="LPI66" s="340"/>
      <c r="LPJ66" s="340"/>
      <c r="LPK66" s="340"/>
      <c r="LPL66" s="340"/>
      <c r="LPM66" s="340"/>
      <c r="LPN66" s="340"/>
      <c r="LPO66" s="340"/>
      <c r="LPP66" s="340"/>
      <c r="LPQ66" s="340"/>
      <c r="LPR66" s="340"/>
      <c r="LPS66" s="340"/>
      <c r="LPT66" s="340"/>
      <c r="LPU66" s="340"/>
      <c r="LPV66" s="340"/>
      <c r="LPW66" s="340"/>
      <c r="LPX66" s="340"/>
      <c r="LPY66" s="340"/>
      <c r="LPZ66" s="340"/>
      <c r="LQA66" s="340"/>
      <c r="LQB66" s="340"/>
      <c r="LQC66" s="340"/>
      <c r="LQD66" s="340"/>
      <c r="LQE66" s="340"/>
      <c r="LQF66" s="340"/>
      <c r="LQG66" s="340"/>
      <c r="LQH66" s="340"/>
      <c r="LQI66" s="340"/>
      <c r="LQJ66" s="340"/>
      <c r="LQK66" s="340"/>
      <c r="LQL66" s="340"/>
      <c r="LQM66" s="340"/>
      <c r="LQN66" s="340"/>
      <c r="LQO66" s="340"/>
      <c r="LQP66" s="340"/>
      <c r="LQQ66" s="340"/>
      <c r="LQR66" s="340"/>
      <c r="LQS66" s="340"/>
      <c r="LQT66" s="340"/>
      <c r="LQU66" s="340"/>
      <c r="LQV66" s="340"/>
      <c r="LQW66" s="340"/>
      <c r="LQX66" s="340"/>
      <c r="LQY66" s="340"/>
      <c r="LQZ66" s="340"/>
      <c r="LRA66" s="340"/>
      <c r="LRB66" s="340"/>
      <c r="LRC66" s="340"/>
      <c r="LRD66" s="340"/>
      <c r="LRE66" s="340"/>
      <c r="LRF66" s="340"/>
      <c r="LRG66" s="340"/>
      <c r="LRH66" s="340"/>
      <c r="LRI66" s="340"/>
      <c r="LRJ66" s="340"/>
      <c r="LRK66" s="340"/>
      <c r="LRL66" s="340"/>
      <c r="LRM66" s="340"/>
      <c r="LRN66" s="340"/>
      <c r="LRO66" s="340"/>
      <c r="LRP66" s="340"/>
      <c r="LRQ66" s="340"/>
      <c r="LRR66" s="340"/>
      <c r="LRS66" s="340"/>
      <c r="LRT66" s="340"/>
      <c r="LRU66" s="340"/>
      <c r="LRV66" s="340"/>
      <c r="LRW66" s="340"/>
      <c r="LRX66" s="340"/>
      <c r="LRY66" s="340"/>
      <c r="LRZ66" s="340"/>
      <c r="LSA66" s="340"/>
      <c r="LSB66" s="340"/>
      <c r="LSC66" s="340"/>
      <c r="LSD66" s="340"/>
      <c r="LSE66" s="340"/>
      <c r="LSF66" s="340"/>
      <c r="LSG66" s="340"/>
      <c r="LSH66" s="340"/>
      <c r="LSI66" s="340"/>
      <c r="LSJ66" s="340"/>
      <c r="LSK66" s="340"/>
      <c r="LSL66" s="340"/>
      <c r="LSM66" s="340"/>
      <c r="LSN66" s="340"/>
      <c r="LSO66" s="340"/>
      <c r="LSP66" s="340"/>
      <c r="LSQ66" s="340"/>
      <c r="LSR66" s="340"/>
      <c r="LSS66" s="340"/>
      <c r="LST66" s="340"/>
      <c r="LSU66" s="340"/>
      <c r="LSV66" s="340"/>
      <c r="LSW66" s="340"/>
      <c r="LSX66" s="340"/>
      <c r="LSY66" s="340"/>
      <c r="LSZ66" s="340"/>
      <c r="LTA66" s="340"/>
      <c r="LTB66" s="340"/>
      <c r="LTC66" s="340"/>
      <c r="LTD66" s="340"/>
      <c r="LTE66" s="340"/>
      <c r="LTF66" s="340"/>
      <c r="LTG66" s="340"/>
      <c r="LTH66" s="340"/>
      <c r="LTI66" s="340"/>
      <c r="LTJ66" s="340"/>
      <c r="LTK66" s="340"/>
      <c r="LTL66" s="340"/>
      <c r="LTM66" s="340"/>
      <c r="LTN66" s="340"/>
      <c r="LTO66" s="340"/>
      <c r="LTP66" s="340"/>
      <c r="LTQ66" s="340"/>
      <c r="LTR66" s="340"/>
      <c r="LTS66" s="340"/>
      <c r="LTT66" s="340"/>
      <c r="LTU66" s="340"/>
      <c r="LTV66" s="340"/>
      <c r="LTW66" s="340"/>
      <c r="LTX66" s="340"/>
      <c r="LTY66" s="340"/>
      <c r="LTZ66" s="340"/>
      <c r="LUA66" s="340"/>
      <c r="LUB66" s="340"/>
      <c r="LUC66" s="340"/>
      <c r="LUD66" s="340"/>
      <c r="LUE66" s="340"/>
      <c r="LUF66" s="340"/>
      <c r="LUG66" s="340"/>
      <c r="LUH66" s="340"/>
      <c r="LUI66" s="340"/>
      <c r="LUJ66" s="340"/>
      <c r="LUK66" s="340"/>
      <c r="LUL66" s="340"/>
      <c r="LUM66" s="340"/>
      <c r="LUN66" s="340"/>
      <c r="LUO66" s="340"/>
      <c r="LUP66" s="340"/>
      <c r="LUQ66" s="340"/>
      <c r="LUR66" s="340"/>
      <c r="LUS66" s="340"/>
      <c r="LUT66" s="340"/>
      <c r="LUU66" s="340"/>
      <c r="LUV66" s="340"/>
      <c r="LUW66" s="340"/>
      <c r="LUX66" s="340"/>
      <c r="LUY66" s="340"/>
      <c r="LUZ66" s="340"/>
      <c r="LVA66" s="340"/>
      <c r="LVB66" s="340"/>
      <c r="LVC66" s="340"/>
      <c r="LVD66" s="340"/>
      <c r="LVE66" s="340"/>
      <c r="LVF66" s="340"/>
      <c r="LVG66" s="340"/>
      <c r="LVH66" s="340"/>
      <c r="LVI66" s="340"/>
      <c r="LVJ66" s="340"/>
      <c r="LVK66" s="340"/>
      <c r="LVL66" s="340"/>
      <c r="LVM66" s="340"/>
      <c r="LVN66" s="340"/>
      <c r="LVO66" s="340"/>
      <c r="LVP66" s="340"/>
      <c r="LVQ66" s="340"/>
      <c r="LVR66" s="340"/>
      <c r="LVS66" s="340"/>
      <c r="LVT66" s="340"/>
      <c r="LVU66" s="340"/>
      <c r="LVV66" s="340"/>
      <c r="LVW66" s="340"/>
      <c r="LVX66" s="340"/>
      <c r="LVY66" s="340"/>
      <c r="LVZ66" s="340"/>
      <c r="LWA66" s="340"/>
      <c r="LWB66" s="340"/>
      <c r="LWC66" s="340"/>
      <c r="LWD66" s="340"/>
      <c r="LWE66" s="340"/>
      <c r="LWF66" s="340"/>
      <c r="LWG66" s="340"/>
      <c r="LWH66" s="340"/>
      <c r="LWI66" s="340"/>
      <c r="LWJ66" s="340"/>
      <c r="LWK66" s="340"/>
      <c r="LWL66" s="340"/>
      <c r="LWM66" s="340"/>
      <c r="LWN66" s="340"/>
      <c r="LWO66" s="340"/>
      <c r="LWP66" s="340"/>
      <c r="LWQ66" s="340"/>
      <c r="LWR66" s="340"/>
      <c r="LWS66" s="340"/>
      <c r="LWT66" s="340"/>
      <c r="LWU66" s="340"/>
      <c r="LWV66" s="340"/>
      <c r="LWW66" s="340"/>
      <c r="LWX66" s="340"/>
      <c r="LWY66" s="340"/>
      <c r="LWZ66" s="340"/>
      <c r="LXA66" s="340"/>
      <c r="LXB66" s="340"/>
      <c r="LXC66" s="340"/>
      <c r="LXD66" s="340"/>
      <c r="LXE66" s="340"/>
      <c r="LXF66" s="340"/>
      <c r="LXG66" s="340"/>
      <c r="LXH66" s="340"/>
      <c r="LXI66" s="340"/>
      <c r="LXJ66" s="340"/>
      <c r="LXK66" s="340"/>
      <c r="LXL66" s="340"/>
      <c r="LXM66" s="340"/>
      <c r="LXN66" s="340"/>
      <c r="LXO66" s="340"/>
      <c r="LXP66" s="340"/>
      <c r="LXQ66" s="340"/>
      <c r="LXR66" s="340"/>
      <c r="LXS66" s="340"/>
      <c r="LXT66" s="340"/>
      <c r="LXU66" s="340"/>
      <c r="LXV66" s="340"/>
      <c r="LXW66" s="340"/>
      <c r="LXX66" s="340"/>
      <c r="LXY66" s="340"/>
      <c r="LXZ66" s="340"/>
      <c r="LYA66" s="340"/>
      <c r="LYB66" s="340"/>
      <c r="LYC66" s="340"/>
      <c r="LYD66" s="340"/>
      <c r="LYE66" s="340"/>
      <c r="LYF66" s="340"/>
      <c r="LYG66" s="340"/>
      <c r="LYH66" s="340"/>
      <c r="LYI66" s="340"/>
      <c r="LYJ66" s="340"/>
      <c r="LYK66" s="340"/>
      <c r="LYL66" s="340"/>
      <c r="LYM66" s="340"/>
      <c r="LYN66" s="340"/>
      <c r="LYO66" s="340"/>
      <c r="LYP66" s="340"/>
      <c r="LYQ66" s="340"/>
      <c r="LYR66" s="340"/>
      <c r="LYS66" s="340"/>
      <c r="LYT66" s="340"/>
      <c r="LYU66" s="340"/>
      <c r="LYV66" s="340"/>
      <c r="LYW66" s="340"/>
      <c r="LYX66" s="340"/>
      <c r="LYY66" s="340"/>
      <c r="LYZ66" s="340"/>
      <c r="LZA66" s="340"/>
      <c r="LZB66" s="340"/>
      <c r="LZC66" s="340"/>
      <c r="LZD66" s="340"/>
      <c r="LZE66" s="340"/>
      <c r="LZF66" s="340"/>
      <c r="LZG66" s="340"/>
      <c r="LZH66" s="340"/>
      <c r="LZI66" s="340"/>
      <c r="LZJ66" s="340"/>
      <c r="LZK66" s="340"/>
      <c r="LZL66" s="340"/>
      <c r="LZM66" s="340"/>
      <c r="LZN66" s="340"/>
      <c r="LZO66" s="340"/>
      <c r="LZP66" s="340"/>
      <c r="LZQ66" s="340"/>
      <c r="LZR66" s="340"/>
      <c r="LZS66" s="340"/>
      <c r="LZT66" s="340"/>
      <c r="LZU66" s="340"/>
      <c r="LZV66" s="340"/>
      <c r="LZW66" s="340"/>
      <c r="LZX66" s="340"/>
      <c r="LZY66" s="340"/>
      <c r="LZZ66" s="340"/>
      <c r="MAA66" s="340"/>
      <c r="MAB66" s="340"/>
      <c r="MAC66" s="340"/>
      <c r="MAD66" s="340"/>
      <c r="MAE66" s="340"/>
      <c r="MAF66" s="340"/>
      <c r="MAG66" s="340"/>
      <c r="MAH66" s="340"/>
      <c r="MAI66" s="340"/>
      <c r="MAJ66" s="340"/>
      <c r="MAK66" s="340"/>
      <c r="MAL66" s="340"/>
      <c r="MAM66" s="340"/>
      <c r="MAN66" s="340"/>
      <c r="MAO66" s="340"/>
      <c r="MAP66" s="340"/>
      <c r="MAQ66" s="340"/>
      <c r="MAR66" s="340"/>
      <c r="MAS66" s="340"/>
      <c r="MAT66" s="340"/>
      <c r="MAU66" s="340"/>
      <c r="MAV66" s="340"/>
      <c r="MAW66" s="340"/>
      <c r="MAX66" s="340"/>
      <c r="MAY66" s="340"/>
      <c r="MAZ66" s="340"/>
      <c r="MBA66" s="340"/>
      <c r="MBB66" s="340"/>
      <c r="MBC66" s="340"/>
      <c r="MBD66" s="340"/>
      <c r="MBE66" s="340"/>
      <c r="MBF66" s="340"/>
      <c r="MBG66" s="340"/>
      <c r="MBH66" s="340"/>
      <c r="MBI66" s="340"/>
      <c r="MBJ66" s="340"/>
      <c r="MBK66" s="340"/>
      <c r="MBL66" s="340"/>
      <c r="MBM66" s="340"/>
      <c r="MBN66" s="340"/>
      <c r="MBO66" s="340"/>
      <c r="MBP66" s="340"/>
      <c r="MBQ66" s="340"/>
      <c r="MBR66" s="340"/>
      <c r="MBS66" s="340"/>
      <c r="MBT66" s="340"/>
      <c r="MBU66" s="340"/>
      <c r="MBV66" s="340"/>
      <c r="MBW66" s="340"/>
      <c r="MBX66" s="340"/>
      <c r="MBY66" s="340"/>
      <c r="MBZ66" s="340"/>
      <c r="MCA66" s="340"/>
      <c r="MCB66" s="340"/>
      <c r="MCC66" s="340"/>
      <c r="MCD66" s="340"/>
      <c r="MCE66" s="340"/>
      <c r="MCF66" s="340"/>
      <c r="MCG66" s="340"/>
      <c r="MCH66" s="340"/>
      <c r="MCI66" s="340"/>
      <c r="MCJ66" s="340"/>
      <c r="MCK66" s="340"/>
      <c r="MCL66" s="340"/>
      <c r="MCM66" s="340"/>
      <c r="MCN66" s="340"/>
      <c r="MCO66" s="340"/>
      <c r="MCP66" s="340"/>
      <c r="MCQ66" s="340"/>
      <c r="MCR66" s="340"/>
      <c r="MCS66" s="340"/>
      <c r="MCT66" s="340"/>
      <c r="MCU66" s="340"/>
      <c r="MCV66" s="340"/>
      <c r="MCW66" s="340"/>
      <c r="MCX66" s="340"/>
      <c r="MCY66" s="340"/>
      <c r="MCZ66" s="340"/>
      <c r="MDA66" s="340"/>
      <c r="MDB66" s="340"/>
      <c r="MDC66" s="340"/>
      <c r="MDD66" s="340"/>
      <c r="MDE66" s="340"/>
      <c r="MDF66" s="340"/>
      <c r="MDG66" s="340"/>
      <c r="MDH66" s="340"/>
      <c r="MDI66" s="340"/>
      <c r="MDJ66" s="340"/>
      <c r="MDK66" s="340"/>
      <c r="MDL66" s="340"/>
      <c r="MDM66" s="340"/>
      <c r="MDN66" s="340"/>
      <c r="MDO66" s="340"/>
      <c r="MDP66" s="340"/>
      <c r="MDQ66" s="340"/>
      <c r="MDR66" s="340"/>
      <c r="MDS66" s="340"/>
      <c r="MDT66" s="340"/>
      <c r="MDU66" s="340"/>
      <c r="MDV66" s="340"/>
      <c r="MDW66" s="340"/>
      <c r="MDX66" s="340"/>
      <c r="MDY66" s="340"/>
      <c r="MDZ66" s="340"/>
      <c r="MEA66" s="340"/>
      <c r="MEB66" s="340"/>
      <c r="MEC66" s="340"/>
      <c r="MED66" s="340"/>
      <c r="MEE66" s="340"/>
      <c r="MEF66" s="340"/>
      <c r="MEG66" s="340"/>
      <c r="MEH66" s="340"/>
      <c r="MEI66" s="340"/>
      <c r="MEJ66" s="340"/>
      <c r="MEK66" s="340"/>
      <c r="MEL66" s="340"/>
      <c r="MEM66" s="340"/>
      <c r="MEN66" s="340"/>
      <c r="MEO66" s="340"/>
      <c r="MEP66" s="340"/>
      <c r="MEQ66" s="340"/>
      <c r="MER66" s="340"/>
      <c r="MES66" s="340"/>
      <c r="MET66" s="340"/>
      <c r="MEU66" s="340"/>
      <c r="MEV66" s="340"/>
      <c r="MEW66" s="340"/>
      <c r="MEX66" s="340"/>
      <c r="MEY66" s="340"/>
      <c r="MEZ66" s="340"/>
      <c r="MFA66" s="340"/>
      <c r="MFB66" s="340"/>
      <c r="MFC66" s="340"/>
      <c r="MFD66" s="340"/>
      <c r="MFE66" s="340"/>
      <c r="MFF66" s="340"/>
      <c r="MFG66" s="340"/>
      <c r="MFH66" s="340"/>
      <c r="MFI66" s="340"/>
      <c r="MFJ66" s="340"/>
      <c r="MFK66" s="340"/>
      <c r="MFL66" s="340"/>
      <c r="MFM66" s="340"/>
      <c r="MFN66" s="340"/>
      <c r="MFO66" s="340"/>
      <c r="MFP66" s="340"/>
      <c r="MFQ66" s="340"/>
      <c r="MFR66" s="340"/>
      <c r="MFS66" s="340"/>
      <c r="MFT66" s="340"/>
      <c r="MFU66" s="340"/>
      <c r="MFV66" s="340"/>
      <c r="MFW66" s="340"/>
      <c r="MFX66" s="340"/>
      <c r="MFY66" s="340"/>
      <c r="MFZ66" s="340"/>
      <c r="MGA66" s="340"/>
      <c r="MGB66" s="340"/>
      <c r="MGC66" s="340"/>
      <c r="MGD66" s="340"/>
      <c r="MGE66" s="340"/>
      <c r="MGF66" s="340"/>
      <c r="MGG66" s="340"/>
      <c r="MGH66" s="340"/>
      <c r="MGI66" s="340"/>
      <c r="MGJ66" s="340"/>
      <c r="MGK66" s="340"/>
      <c r="MGL66" s="340"/>
      <c r="MGM66" s="340"/>
      <c r="MGN66" s="340"/>
      <c r="MGO66" s="340"/>
      <c r="MGP66" s="340"/>
      <c r="MGQ66" s="340"/>
      <c r="MGR66" s="340"/>
      <c r="MGS66" s="340"/>
      <c r="MGT66" s="340"/>
      <c r="MGU66" s="340"/>
      <c r="MGV66" s="340"/>
      <c r="MGW66" s="340"/>
      <c r="MGX66" s="340"/>
      <c r="MGY66" s="340"/>
      <c r="MGZ66" s="340"/>
      <c r="MHA66" s="340"/>
      <c r="MHB66" s="340"/>
      <c r="MHC66" s="340"/>
      <c r="MHD66" s="340"/>
      <c r="MHE66" s="340"/>
      <c r="MHF66" s="340"/>
      <c r="MHG66" s="340"/>
      <c r="MHH66" s="340"/>
      <c r="MHI66" s="340"/>
      <c r="MHJ66" s="340"/>
      <c r="MHK66" s="340"/>
      <c r="MHL66" s="340"/>
      <c r="MHM66" s="340"/>
      <c r="MHN66" s="340"/>
      <c r="MHO66" s="340"/>
      <c r="MHP66" s="340"/>
      <c r="MHQ66" s="340"/>
      <c r="MHR66" s="340"/>
      <c r="MHS66" s="340"/>
      <c r="MHT66" s="340"/>
      <c r="MHU66" s="340"/>
      <c r="MHV66" s="340"/>
      <c r="MHW66" s="340"/>
      <c r="MHX66" s="340"/>
      <c r="MHY66" s="340"/>
      <c r="MHZ66" s="340"/>
      <c r="MIA66" s="340"/>
      <c r="MIB66" s="340"/>
      <c r="MIC66" s="340"/>
      <c r="MID66" s="340"/>
      <c r="MIE66" s="340"/>
      <c r="MIF66" s="340"/>
      <c r="MIG66" s="340"/>
      <c r="MIH66" s="340"/>
      <c r="MII66" s="340"/>
      <c r="MIJ66" s="340"/>
      <c r="MIK66" s="340"/>
      <c r="MIL66" s="340"/>
      <c r="MIM66" s="340"/>
      <c r="MIN66" s="340"/>
      <c r="MIO66" s="340"/>
      <c r="MIP66" s="340"/>
      <c r="MIQ66" s="340"/>
      <c r="MIR66" s="340"/>
      <c r="MIS66" s="340"/>
      <c r="MIT66" s="340"/>
      <c r="MIU66" s="340"/>
      <c r="MIV66" s="340"/>
      <c r="MIW66" s="340"/>
      <c r="MIX66" s="340"/>
      <c r="MIY66" s="340"/>
      <c r="MIZ66" s="340"/>
      <c r="MJA66" s="340"/>
      <c r="MJB66" s="340"/>
      <c r="MJC66" s="340"/>
      <c r="MJD66" s="340"/>
      <c r="MJE66" s="340"/>
      <c r="MJF66" s="340"/>
      <c r="MJG66" s="340"/>
      <c r="MJH66" s="340"/>
      <c r="MJI66" s="340"/>
      <c r="MJJ66" s="340"/>
      <c r="MJK66" s="340"/>
      <c r="MJL66" s="340"/>
      <c r="MJM66" s="340"/>
      <c r="MJN66" s="340"/>
      <c r="MJO66" s="340"/>
      <c r="MJP66" s="340"/>
      <c r="MJQ66" s="340"/>
      <c r="MJR66" s="340"/>
      <c r="MJS66" s="340"/>
      <c r="MJT66" s="340"/>
      <c r="MJU66" s="340"/>
      <c r="MJV66" s="340"/>
      <c r="MJW66" s="340"/>
      <c r="MJX66" s="340"/>
      <c r="MJY66" s="340"/>
      <c r="MJZ66" s="340"/>
      <c r="MKA66" s="340"/>
      <c r="MKB66" s="340"/>
      <c r="MKC66" s="340"/>
      <c r="MKD66" s="340"/>
      <c r="MKE66" s="340"/>
      <c r="MKF66" s="340"/>
      <c r="MKG66" s="340"/>
      <c r="MKH66" s="340"/>
      <c r="MKI66" s="340"/>
      <c r="MKJ66" s="340"/>
      <c r="MKK66" s="340"/>
      <c r="MKL66" s="340"/>
      <c r="MKM66" s="340"/>
      <c r="MKN66" s="340"/>
      <c r="MKO66" s="340"/>
      <c r="MKP66" s="340"/>
      <c r="MKQ66" s="340"/>
      <c r="MKR66" s="340"/>
      <c r="MKS66" s="340"/>
      <c r="MKT66" s="340"/>
      <c r="MKU66" s="340"/>
      <c r="MKV66" s="340"/>
      <c r="MKW66" s="340"/>
      <c r="MKX66" s="340"/>
      <c r="MKY66" s="340"/>
      <c r="MKZ66" s="340"/>
      <c r="MLA66" s="340"/>
      <c r="MLB66" s="340"/>
      <c r="MLC66" s="340"/>
      <c r="MLD66" s="340"/>
      <c r="MLE66" s="340"/>
      <c r="MLF66" s="340"/>
      <c r="MLG66" s="340"/>
      <c r="MLH66" s="340"/>
      <c r="MLI66" s="340"/>
      <c r="MLJ66" s="340"/>
      <c r="MLK66" s="340"/>
      <c r="MLL66" s="340"/>
      <c r="MLM66" s="340"/>
      <c r="MLN66" s="340"/>
      <c r="MLO66" s="340"/>
      <c r="MLP66" s="340"/>
      <c r="MLQ66" s="340"/>
      <c r="MLR66" s="340"/>
      <c r="MLS66" s="340"/>
      <c r="MLT66" s="340"/>
      <c r="MLU66" s="340"/>
      <c r="MLV66" s="340"/>
      <c r="MLW66" s="340"/>
      <c r="MLX66" s="340"/>
      <c r="MLY66" s="340"/>
      <c r="MLZ66" s="340"/>
      <c r="MMA66" s="340"/>
      <c r="MMB66" s="340"/>
      <c r="MMC66" s="340"/>
      <c r="MMD66" s="340"/>
      <c r="MME66" s="340"/>
      <c r="MMF66" s="340"/>
      <c r="MMG66" s="340"/>
      <c r="MMH66" s="340"/>
      <c r="MMI66" s="340"/>
      <c r="MMJ66" s="340"/>
      <c r="MMK66" s="340"/>
      <c r="MML66" s="340"/>
      <c r="MMM66" s="340"/>
      <c r="MMN66" s="340"/>
      <c r="MMO66" s="340"/>
      <c r="MMP66" s="340"/>
      <c r="MMQ66" s="340"/>
      <c r="MMR66" s="340"/>
      <c r="MMS66" s="340"/>
      <c r="MMT66" s="340"/>
      <c r="MMU66" s="340"/>
      <c r="MMV66" s="340"/>
      <c r="MMW66" s="340"/>
      <c r="MMX66" s="340"/>
      <c r="MMY66" s="340"/>
      <c r="MMZ66" s="340"/>
      <c r="MNA66" s="340"/>
      <c r="MNB66" s="340"/>
      <c r="MNC66" s="340"/>
      <c r="MND66" s="340"/>
      <c r="MNE66" s="340"/>
      <c r="MNF66" s="340"/>
      <c r="MNG66" s="340"/>
      <c r="MNH66" s="340"/>
      <c r="MNI66" s="340"/>
      <c r="MNJ66" s="340"/>
      <c r="MNK66" s="340"/>
      <c r="MNL66" s="340"/>
      <c r="MNM66" s="340"/>
      <c r="MNN66" s="340"/>
      <c r="MNO66" s="340"/>
      <c r="MNP66" s="340"/>
      <c r="MNQ66" s="340"/>
      <c r="MNR66" s="340"/>
      <c r="MNS66" s="340"/>
      <c r="MNT66" s="340"/>
      <c r="MNU66" s="340"/>
      <c r="MNV66" s="340"/>
      <c r="MNW66" s="340"/>
      <c r="MNX66" s="340"/>
      <c r="MNY66" s="340"/>
      <c r="MNZ66" s="340"/>
      <c r="MOA66" s="340"/>
      <c r="MOB66" s="340"/>
      <c r="MOC66" s="340"/>
      <c r="MOD66" s="340"/>
      <c r="MOE66" s="340"/>
      <c r="MOF66" s="340"/>
      <c r="MOG66" s="340"/>
      <c r="MOH66" s="340"/>
      <c r="MOI66" s="340"/>
      <c r="MOJ66" s="340"/>
      <c r="MOK66" s="340"/>
      <c r="MOL66" s="340"/>
      <c r="MOM66" s="340"/>
      <c r="MON66" s="340"/>
      <c r="MOO66" s="340"/>
      <c r="MOP66" s="340"/>
      <c r="MOQ66" s="340"/>
      <c r="MOR66" s="340"/>
      <c r="MOS66" s="340"/>
      <c r="MOT66" s="340"/>
      <c r="MOU66" s="340"/>
      <c r="MOV66" s="340"/>
      <c r="MOW66" s="340"/>
      <c r="MOX66" s="340"/>
      <c r="MOY66" s="340"/>
      <c r="MOZ66" s="340"/>
      <c r="MPA66" s="340"/>
      <c r="MPB66" s="340"/>
      <c r="MPC66" s="340"/>
      <c r="MPD66" s="340"/>
      <c r="MPE66" s="340"/>
      <c r="MPF66" s="340"/>
      <c r="MPG66" s="340"/>
      <c r="MPH66" s="340"/>
      <c r="MPI66" s="340"/>
      <c r="MPJ66" s="340"/>
      <c r="MPK66" s="340"/>
      <c r="MPL66" s="340"/>
      <c r="MPM66" s="340"/>
      <c r="MPN66" s="340"/>
      <c r="MPO66" s="340"/>
      <c r="MPP66" s="340"/>
      <c r="MPQ66" s="340"/>
      <c r="MPR66" s="340"/>
      <c r="MPS66" s="340"/>
      <c r="MPT66" s="340"/>
      <c r="MPU66" s="340"/>
      <c r="MPV66" s="340"/>
      <c r="MPW66" s="340"/>
      <c r="MPX66" s="340"/>
      <c r="MPY66" s="340"/>
      <c r="MPZ66" s="340"/>
      <c r="MQA66" s="340"/>
      <c r="MQB66" s="340"/>
      <c r="MQC66" s="340"/>
      <c r="MQD66" s="340"/>
      <c r="MQE66" s="340"/>
      <c r="MQF66" s="340"/>
      <c r="MQG66" s="340"/>
      <c r="MQH66" s="340"/>
      <c r="MQI66" s="340"/>
      <c r="MQJ66" s="340"/>
      <c r="MQK66" s="340"/>
      <c r="MQL66" s="340"/>
      <c r="MQM66" s="340"/>
      <c r="MQN66" s="340"/>
      <c r="MQO66" s="340"/>
      <c r="MQP66" s="340"/>
      <c r="MQQ66" s="340"/>
      <c r="MQR66" s="340"/>
      <c r="MQS66" s="340"/>
      <c r="MQT66" s="340"/>
      <c r="MQU66" s="340"/>
      <c r="MQV66" s="340"/>
      <c r="MQW66" s="340"/>
      <c r="MQX66" s="340"/>
      <c r="MQY66" s="340"/>
      <c r="MQZ66" s="340"/>
      <c r="MRA66" s="340"/>
      <c r="MRB66" s="340"/>
      <c r="MRC66" s="340"/>
      <c r="MRD66" s="340"/>
      <c r="MRE66" s="340"/>
      <c r="MRF66" s="340"/>
      <c r="MRG66" s="340"/>
      <c r="MRH66" s="340"/>
      <c r="MRI66" s="340"/>
      <c r="MRJ66" s="340"/>
      <c r="MRK66" s="340"/>
      <c r="MRL66" s="340"/>
      <c r="MRM66" s="340"/>
      <c r="MRN66" s="340"/>
      <c r="MRO66" s="340"/>
      <c r="MRP66" s="340"/>
      <c r="MRQ66" s="340"/>
      <c r="MRR66" s="340"/>
      <c r="MRS66" s="340"/>
      <c r="MRT66" s="340"/>
      <c r="MRU66" s="340"/>
      <c r="MRV66" s="340"/>
      <c r="MRW66" s="340"/>
      <c r="MRX66" s="340"/>
      <c r="MRY66" s="340"/>
      <c r="MRZ66" s="340"/>
      <c r="MSA66" s="340"/>
      <c r="MSB66" s="340"/>
      <c r="MSC66" s="340"/>
      <c r="MSD66" s="340"/>
      <c r="MSE66" s="340"/>
      <c r="MSF66" s="340"/>
      <c r="MSG66" s="340"/>
      <c r="MSH66" s="340"/>
      <c r="MSI66" s="340"/>
      <c r="MSJ66" s="340"/>
      <c r="MSK66" s="340"/>
      <c r="MSL66" s="340"/>
      <c r="MSM66" s="340"/>
      <c r="MSN66" s="340"/>
      <c r="MSO66" s="340"/>
      <c r="MSP66" s="340"/>
      <c r="MSQ66" s="340"/>
      <c r="MSR66" s="340"/>
      <c r="MSS66" s="340"/>
      <c r="MST66" s="340"/>
      <c r="MSU66" s="340"/>
      <c r="MSV66" s="340"/>
      <c r="MSW66" s="340"/>
      <c r="MSX66" s="340"/>
      <c r="MSY66" s="340"/>
      <c r="MSZ66" s="340"/>
      <c r="MTA66" s="340"/>
      <c r="MTB66" s="340"/>
      <c r="MTC66" s="340"/>
      <c r="MTD66" s="340"/>
      <c r="MTE66" s="340"/>
      <c r="MTF66" s="340"/>
      <c r="MTG66" s="340"/>
      <c r="MTH66" s="340"/>
      <c r="MTI66" s="340"/>
      <c r="MTJ66" s="340"/>
      <c r="MTK66" s="340"/>
      <c r="MTL66" s="340"/>
      <c r="MTM66" s="340"/>
      <c r="MTN66" s="340"/>
      <c r="MTO66" s="340"/>
      <c r="MTP66" s="340"/>
      <c r="MTQ66" s="340"/>
      <c r="MTR66" s="340"/>
      <c r="MTS66" s="340"/>
      <c r="MTT66" s="340"/>
      <c r="MTU66" s="340"/>
      <c r="MTV66" s="340"/>
      <c r="MTW66" s="340"/>
      <c r="MTX66" s="340"/>
      <c r="MTY66" s="340"/>
      <c r="MTZ66" s="340"/>
      <c r="MUA66" s="340"/>
      <c r="MUB66" s="340"/>
      <c r="MUC66" s="340"/>
      <c r="MUD66" s="340"/>
      <c r="MUE66" s="340"/>
      <c r="MUF66" s="340"/>
      <c r="MUG66" s="340"/>
      <c r="MUH66" s="340"/>
      <c r="MUI66" s="340"/>
      <c r="MUJ66" s="340"/>
      <c r="MUK66" s="340"/>
      <c r="MUL66" s="340"/>
      <c r="MUM66" s="340"/>
      <c r="MUN66" s="340"/>
      <c r="MUO66" s="340"/>
      <c r="MUP66" s="340"/>
      <c r="MUQ66" s="340"/>
      <c r="MUR66" s="340"/>
      <c r="MUS66" s="340"/>
      <c r="MUT66" s="340"/>
      <c r="MUU66" s="340"/>
      <c r="MUV66" s="340"/>
      <c r="MUW66" s="340"/>
      <c r="MUX66" s="340"/>
      <c r="MUY66" s="340"/>
      <c r="MUZ66" s="340"/>
      <c r="MVA66" s="340"/>
      <c r="MVB66" s="340"/>
      <c r="MVC66" s="340"/>
      <c r="MVD66" s="340"/>
      <c r="MVE66" s="340"/>
      <c r="MVF66" s="340"/>
      <c r="MVG66" s="340"/>
      <c r="MVH66" s="340"/>
      <c r="MVI66" s="340"/>
      <c r="MVJ66" s="340"/>
      <c r="MVK66" s="340"/>
      <c r="MVL66" s="340"/>
      <c r="MVM66" s="340"/>
      <c r="MVN66" s="340"/>
      <c r="MVO66" s="340"/>
      <c r="MVP66" s="340"/>
      <c r="MVQ66" s="340"/>
      <c r="MVR66" s="340"/>
      <c r="MVS66" s="340"/>
      <c r="MVT66" s="340"/>
      <c r="MVU66" s="340"/>
      <c r="MVV66" s="340"/>
      <c r="MVW66" s="340"/>
      <c r="MVX66" s="340"/>
      <c r="MVY66" s="340"/>
      <c r="MVZ66" s="340"/>
      <c r="MWA66" s="340"/>
      <c r="MWB66" s="340"/>
      <c r="MWC66" s="340"/>
      <c r="MWD66" s="340"/>
      <c r="MWE66" s="340"/>
      <c r="MWF66" s="340"/>
      <c r="MWG66" s="340"/>
      <c r="MWH66" s="340"/>
      <c r="MWI66" s="340"/>
      <c r="MWJ66" s="340"/>
      <c r="MWK66" s="340"/>
      <c r="MWL66" s="340"/>
      <c r="MWM66" s="340"/>
      <c r="MWN66" s="340"/>
      <c r="MWO66" s="340"/>
      <c r="MWP66" s="340"/>
      <c r="MWQ66" s="340"/>
      <c r="MWR66" s="340"/>
      <c r="MWS66" s="340"/>
      <c r="MWT66" s="340"/>
      <c r="MWU66" s="340"/>
      <c r="MWV66" s="340"/>
      <c r="MWW66" s="340"/>
      <c r="MWX66" s="340"/>
      <c r="MWY66" s="340"/>
      <c r="MWZ66" s="340"/>
      <c r="MXA66" s="340"/>
      <c r="MXB66" s="340"/>
      <c r="MXC66" s="340"/>
      <c r="MXD66" s="340"/>
      <c r="MXE66" s="340"/>
      <c r="MXF66" s="340"/>
      <c r="MXG66" s="340"/>
      <c r="MXH66" s="340"/>
      <c r="MXI66" s="340"/>
      <c r="MXJ66" s="340"/>
      <c r="MXK66" s="340"/>
      <c r="MXL66" s="340"/>
      <c r="MXM66" s="340"/>
      <c r="MXN66" s="340"/>
      <c r="MXO66" s="340"/>
      <c r="MXP66" s="340"/>
      <c r="MXQ66" s="340"/>
      <c r="MXR66" s="340"/>
      <c r="MXS66" s="340"/>
      <c r="MXT66" s="340"/>
      <c r="MXU66" s="340"/>
      <c r="MXV66" s="340"/>
      <c r="MXW66" s="340"/>
      <c r="MXX66" s="340"/>
      <c r="MXY66" s="340"/>
      <c r="MXZ66" s="340"/>
      <c r="MYA66" s="340"/>
      <c r="MYB66" s="340"/>
      <c r="MYC66" s="340"/>
      <c r="MYD66" s="340"/>
      <c r="MYE66" s="340"/>
      <c r="MYF66" s="340"/>
      <c r="MYG66" s="340"/>
      <c r="MYH66" s="340"/>
      <c r="MYI66" s="340"/>
      <c r="MYJ66" s="340"/>
      <c r="MYK66" s="340"/>
      <c r="MYL66" s="340"/>
      <c r="MYM66" s="340"/>
      <c r="MYN66" s="340"/>
      <c r="MYO66" s="340"/>
      <c r="MYP66" s="340"/>
      <c r="MYQ66" s="340"/>
      <c r="MYR66" s="340"/>
      <c r="MYS66" s="340"/>
      <c r="MYT66" s="340"/>
      <c r="MYU66" s="340"/>
      <c r="MYV66" s="340"/>
      <c r="MYW66" s="340"/>
      <c r="MYX66" s="340"/>
      <c r="MYY66" s="340"/>
      <c r="MYZ66" s="340"/>
      <c r="MZA66" s="340"/>
      <c r="MZB66" s="340"/>
      <c r="MZC66" s="340"/>
      <c r="MZD66" s="340"/>
      <c r="MZE66" s="340"/>
      <c r="MZF66" s="340"/>
      <c r="MZG66" s="340"/>
      <c r="MZH66" s="340"/>
      <c r="MZI66" s="340"/>
      <c r="MZJ66" s="340"/>
      <c r="MZK66" s="340"/>
      <c r="MZL66" s="340"/>
      <c r="MZM66" s="340"/>
      <c r="MZN66" s="340"/>
      <c r="MZO66" s="340"/>
      <c r="MZP66" s="340"/>
      <c r="MZQ66" s="340"/>
      <c r="MZR66" s="340"/>
      <c r="MZS66" s="340"/>
      <c r="MZT66" s="340"/>
      <c r="MZU66" s="340"/>
      <c r="MZV66" s="340"/>
      <c r="MZW66" s="340"/>
      <c r="MZX66" s="340"/>
      <c r="MZY66" s="340"/>
      <c r="MZZ66" s="340"/>
      <c r="NAA66" s="340"/>
      <c r="NAB66" s="340"/>
      <c r="NAC66" s="340"/>
      <c r="NAD66" s="340"/>
      <c r="NAE66" s="340"/>
      <c r="NAF66" s="340"/>
      <c r="NAG66" s="340"/>
      <c r="NAH66" s="340"/>
      <c r="NAI66" s="340"/>
      <c r="NAJ66" s="340"/>
      <c r="NAK66" s="340"/>
      <c r="NAL66" s="340"/>
      <c r="NAM66" s="340"/>
      <c r="NAN66" s="340"/>
      <c r="NAO66" s="340"/>
      <c r="NAP66" s="340"/>
      <c r="NAQ66" s="340"/>
      <c r="NAR66" s="340"/>
      <c r="NAS66" s="340"/>
      <c r="NAT66" s="340"/>
      <c r="NAU66" s="340"/>
      <c r="NAV66" s="340"/>
      <c r="NAW66" s="340"/>
      <c r="NAX66" s="340"/>
      <c r="NAY66" s="340"/>
      <c r="NAZ66" s="340"/>
      <c r="NBA66" s="340"/>
      <c r="NBB66" s="340"/>
      <c r="NBC66" s="340"/>
      <c r="NBD66" s="340"/>
      <c r="NBE66" s="340"/>
      <c r="NBF66" s="340"/>
      <c r="NBG66" s="340"/>
      <c r="NBH66" s="340"/>
      <c r="NBI66" s="340"/>
      <c r="NBJ66" s="340"/>
      <c r="NBK66" s="340"/>
      <c r="NBL66" s="340"/>
      <c r="NBM66" s="340"/>
      <c r="NBN66" s="340"/>
      <c r="NBO66" s="340"/>
      <c r="NBP66" s="340"/>
      <c r="NBQ66" s="340"/>
      <c r="NBR66" s="340"/>
      <c r="NBS66" s="340"/>
      <c r="NBT66" s="340"/>
      <c r="NBU66" s="340"/>
      <c r="NBV66" s="340"/>
      <c r="NBW66" s="340"/>
      <c r="NBX66" s="340"/>
      <c r="NBY66" s="340"/>
      <c r="NBZ66" s="340"/>
      <c r="NCA66" s="340"/>
      <c r="NCB66" s="340"/>
      <c r="NCC66" s="340"/>
      <c r="NCD66" s="340"/>
      <c r="NCE66" s="340"/>
      <c r="NCF66" s="340"/>
      <c r="NCG66" s="340"/>
      <c r="NCH66" s="340"/>
      <c r="NCI66" s="340"/>
      <c r="NCJ66" s="340"/>
      <c r="NCK66" s="340"/>
      <c r="NCL66" s="340"/>
      <c r="NCM66" s="340"/>
      <c r="NCN66" s="340"/>
      <c r="NCO66" s="340"/>
      <c r="NCP66" s="340"/>
      <c r="NCQ66" s="340"/>
      <c r="NCR66" s="340"/>
      <c r="NCS66" s="340"/>
      <c r="NCT66" s="340"/>
      <c r="NCU66" s="340"/>
      <c r="NCV66" s="340"/>
      <c r="NCW66" s="340"/>
      <c r="NCX66" s="340"/>
      <c r="NCY66" s="340"/>
      <c r="NCZ66" s="340"/>
      <c r="NDA66" s="340"/>
      <c r="NDB66" s="340"/>
      <c r="NDC66" s="340"/>
      <c r="NDD66" s="340"/>
      <c r="NDE66" s="340"/>
      <c r="NDF66" s="340"/>
      <c r="NDG66" s="340"/>
      <c r="NDH66" s="340"/>
      <c r="NDI66" s="340"/>
      <c r="NDJ66" s="340"/>
      <c r="NDK66" s="340"/>
      <c r="NDL66" s="340"/>
      <c r="NDM66" s="340"/>
      <c r="NDN66" s="340"/>
      <c r="NDO66" s="340"/>
      <c r="NDP66" s="340"/>
      <c r="NDQ66" s="340"/>
      <c r="NDR66" s="340"/>
      <c r="NDS66" s="340"/>
      <c r="NDT66" s="340"/>
      <c r="NDU66" s="340"/>
      <c r="NDV66" s="340"/>
      <c r="NDW66" s="340"/>
      <c r="NDX66" s="340"/>
      <c r="NDY66" s="340"/>
      <c r="NDZ66" s="340"/>
      <c r="NEA66" s="340"/>
      <c r="NEB66" s="340"/>
      <c r="NEC66" s="340"/>
      <c r="NED66" s="340"/>
      <c r="NEE66" s="340"/>
      <c r="NEF66" s="340"/>
      <c r="NEG66" s="340"/>
      <c r="NEH66" s="340"/>
      <c r="NEI66" s="340"/>
      <c r="NEJ66" s="340"/>
      <c r="NEK66" s="340"/>
      <c r="NEL66" s="340"/>
      <c r="NEM66" s="340"/>
      <c r="NEN66" s="340"/>
      <c r="NEO66" s="340"/>
      <c r="NEP66" s="340"/>
      <c r="NEQ66" s="340"/>
      <c r="NER66" s="340"/>
      <c r="NES66" s="340"/>
      <c r="NET66" s="340"/>
      <c r="NEU66" s="340"/>
      <c r="NEV66" s="340"/>
      <c r="NEW66" s="340"/>
      <c r="NEX66" s="340"/>
      <c r="NEY66" s="340"/>
      <c r="NEZ66" s="340"/>
      <c r="NFA66" s="340"/>
      <c r="NFB66" s="340"/>
      <c r="NFC66" s="340"/>
      <c r="NFD66" s="340"/>
      <c r="NFE66" s="340"/>
      <c r="NFF66" s="340"/>
      <c r="NFG66" s="340"/>
      <c r="NFH66" s="340"/>
      <c r="NFI66" s="340"/>
      <c r="NFJ66" s="340"/>
      <c r="NFK66" s="340"/>
      <c r="NFL66" s="340"/>
      <c r="NFM66" s="340"/>
      <c r="NFN66" s="340"/>
      <c r="NFO66" s="340"/>
      <c r="NFP66" s="340"/>
      <c r="NFQ66" s="340"/>
      <c r="NFR66" s="340"/>
      <c r="NFS66" s="340"/>
      <c r="NFT66" s="340"/>
      <c r="NFU66" s="340"/>
      <c r="NFV66" s="340"/>
      <c r="NFW66" s="340"/>
      <c r="NFX66" s="340"/>
      <c r="NFY66" s="340"/>
      <c r="NFZ66" s="340"/>
      <c r="NGA66" s="340"/>
      <c r="NGB66" s="340"/>
      <c r="NGC66" s="340"/>
      <c r="NGD66" s="340"/>
      <c r="NGE66" s="340"/>
      <c r="NGF66" s="340"/>
      <c r="NGG66" s="340"/>
      <c r="NGH66" s="340"/>
      <c r="NGI66" s="340"/>
      <c r="NGJ66" s="340"/>
      <c r="NGK66" s="340"/>
      <c r="NGL66" s="340"/>
      <c r="NGM66" s="340"/>
      <c r="NGN66" s="340"/>
      <c r="NGO66" s="340"/>
      <c r="NGP66" s="340"/>
      <c r="NGQ66" s="340"/>
      <c r="NGR66" s="340"/>
      <c r="NGS66" s="340"/>
      <c r="NGT66" s="340"/>
      <c r="NGU66" s="340"/>
      <c r="NGV66" s="340"/>
      <c r="NGW66" s="340"/>
      <c r="NGX66" s="340"/>
      <c r="NGY66" s="340"/>
      <c r="NGZ66" s="340"/>
      <c r="NHA66" s="340"/>
      <c r="NHB66" s="340"/>
      <c r="NHC66" s="340"/>
      <c r="NHD66" s="340"/>
      <c r="NHE66" s="340"/>
      <c r="NHF66" s="340"/>
      <c r="NHG66" s="340"/>
      <c r="NHH66" s="340"/>
      <c r="NHI66" s="340"/>
      <c r="NHJ66" s="340"/>
      <c r="NHK66" s="340"/>
      <c r="NHL66" s="340"/>
      <c r="NHM66" s="340"/>
      <c r="NHN66" s="340"/>
      <c r="NHO66" s="340"/>
      <c r="NHP66" s="340"/>
      <c r="NHQ66" s="340"/>
      <c r="NHR66" s="340"/>
      <c r="NHS66" s="340"/>
      <c r="NHT66" s="340"/>
      <c r="NHU66" s="340"/>
      <c r="NHV66" s="340"/>
      <c r="NHW66" s="340"/>
      <c r="NHX66" s="340"/>
      <c r="NHY66" s="340"/>
      <c r="NHZ66" s="340"/>
      <c r="NIA66" s="340"/>
      <c r="NIB66" s="340"/>
      <c r="NIC66" s="340"/>
      <c r="NID66" s="340"/>
      <c r="NIE66" s="340"/>
      <c r="NIF66" s="340"/>
      <c r="NIG66" s="340"/>
      <c r="NIH66" s="340"/>
      <c r="NII66" s="340"/>
      <c r="NIJ66" s="340"/>
      <c r="NIK66" s="340"/>
      <c r="NIL66" s="340"/>
      <c r="NIM66" s="340"/>
      <c r="NIN66" s="340"/>
      <c r="NIO66" s="340"/>
      <c r="NIP66" s="340"/>
      <c r="NIQ66" s="340"/>
      <c r="NIR66" s="340"/>
      <c r="NIS66" s="340"/>
      <c r="NIT66" s="340"/>
      <c r="NIU66" s="340"/>
      <c r="NIV66" s="340"/>
      <c r="NIW66" s="340"/>
      <c r="NIX66" s="340"/>
      <c r="NIY66" s="340"/>
      <c r="NIZ66" s="340"/>
      <c r="NJA66" s="340"/>
      <c r="NJB66" s="340"/>
      <c r="NJC66" s="340"/>
      <c r="NJD66" s="340"/>
      <c r="NJE66" s="340"/>
      <c r="NJF66" s="340"/>
      <c r="NJG66" s="340"/>
      <c r="NJH66" s="340"/>
      <c r="NJI66" s="340"/>
      <c r="NJJ66" s="340"/>
      <c r="NJK66" s="340"/>
      <c r="NJL66" s="340"/>
      <c r="NJM66" s="340"/>
      <c r="NJN66" s="340"/>
      <c r="NJO66" s="340"/>
      <c r="NJP66" s="340"/>
      <c r="NJQ66" s="340"/>
      <c r="NJR66" s="340"/>
      <c r="NJS66" s="340"/>
      <c r="NJT66" s="340"/>
      <c r="NJU66" s="340"/>
      <c r="NJV66" s="340"/>
      <c r="NJW66" s="340"/>
      <c r="NJX66" s="340"/>
      <c r="NJY66" s="340"/>
      <c r="NJZ66" s="340"/>
      <c r="NKA66" s="340"/>
      <c r="NKB66" s="340"/>
      <c r="NKC66" s="340"/>
      <c r="NKD66" s="340"/>
      <c r="NKE66" s="340"/>
      <c r="NKF66" s="340"/>
      <c r="NKG66" s="340"/>
      <c r="NKH66" s="340"/>
      <c r="NKI66" s="340"/>
      <c r="NKJ66" s="340"/>
      <c r="NKK66" s="340"/>
      <c r="NKL66" s="340"/>
      <c r="NKM66" s="340"/>
      <c r="NKN66" s="340"/>
      <c r="NKO66" s="340"/>
      <c r="NKP66" s="340"/>
      <c r="NKQ66" s="340"/>
      <c r="NKR66" s="340"/>
      <c r="NKS66" s="340"/>
      <c r="NKT66" s="340"/>
      <c r="NKU66" s="340"/>
      <c r="NKV66" s="340"/>
      <c r="NKW66" s="340"/>
      <c r="NKX66" s="340"/>
      <c r="NKY66" s="340"/>
      <c r="NKZ66" s="340"/>
      <c r="NLA66" s="340"/>
      <c r="NLB66" s="340"/>
      <c r="NLC66" s="340"/>
      <c r="NLD66" s="340"/>
      <c r="NLE66" s="340"/>
      <c r="NLF66" s="340"/>
      <c r="NLG66" s="340"/>
      <c r="NLH66" s="340"/>
      <c r="NLI66" s="340"/>
      <c r="NLJ66" s="340"/>
      <c r="NLK66" s="340"/>
      <c r="NLL66" s="340"/>
      <c r="NLM66" s="340"/>
      <c r="NLN66" s="340"/>
      <c r="NLO66" s="340"/>
      <c r="NLP66" s="340"/>
      <c r="NLQ66" s="340"/>
      <c r="NLR66" s="340"/>
      <c r="NLS66" s="340"/>
      <c r="NLT66" s="340"/>
      <c r="NLU66" s="340"/>
      <c r="NLV66" s="340"/>
      <c r="NLW66" s="340"/>
      <c r="NLX66" s="340"/>
      <c r="NLY66" s="340"/>
      <c r="NLZ66" s="340"/>
      <c r="NMA66" s="340"/>
      <c r="NMB66" s="340"/>
      <c r="NMC66" s="340"/>
      <c r="NMD66" s="340"/>
      <c r="NME66" s="340"/>
      <c r="NMF66" s="340"/>
      <c r="NMG66" s="340"/>
      <c r="NMH66" s="340"/>
      <c r="NMI66" s="340"/>
      <c r="NMJ66" s="340"/>
      <c r="NMK66" s="340"/>
      <c r="NML66" s="340"/>
      <c r="NMM66" s="340"/>
      <c r="NMN66" s="340"/>
      <c r="NMO66" s="340"/>
      <c r="NMP66" s="340"/>
      <c r="NMQ66" s="340"/>
      <c r="NMR66" s="340"/>
      <c r="NMS66" s="340"/>
      <c r="NMT66" s="340"/>
      <c r="NMU66" s="340"/>
      <c r="NMV66" s="340"/>
      <c r="NMW66" s="340"/>
      <c r="NMX66" s="340"/>
      <c r="NMY66" s="340"/>
      <c r="NMZ66" s="340"/>
      <c r="NNA66" s="340"/>
      <c r="NNB66" s="340"/>
      <c r="NNC66" s="340"/>
      <c r="NND66" s="340"/>
      <c r="NNE66" s="340"/>
      <c r="NNF66" s="340"/>
      <c r="NNG66" s="340"/>
      <c r="NNH66" s="340"/>
      <c r="NNI66" s="340"/>
      <c r="NNJ66" s="340"/>
      <c r="NNK66" s="340"/>
      <c r="NNL66" s="340"/>
      <c r="NNM66" s="340"/>
      <c r="NNN66" s="340"/>
      <c r="NNO66" s="340"/>
      <c r="NNP66" s="340"/>
      <c r="NNQ66" s="340"/>
      <c r="NNR66" s="340"/>
      <c r="NNS66" s="340"/>
      <c r="NNT66" s="340"/>
      <c r="NNU66" s="340"/>
      <c r="NNV66" s="340"/>
      <c r="NNW66" s="340"/>
      <c r="NNX66" s="340"/>
      <c r="NNY66" s="340"/>
      <c r="NNZ66" s="340"/>
      <c r="NOA66" s="340"/>
      <c r="NOB66" s="340"/>
      <c r="NOC66" s="340"/>
      <c r="NOD66" s="340"/>
      <c r="NOE66" s="340"/>
      <c r="NOF66" s="340"/>
      <c r="NOG66" s="340"/>
      <c r="NOH66" s="340"/>
      <c r="NOI66" s="340"/>
      <c r="NOJ66" s="340"/>
      <c r="NOK66" s="340"/>
      <c r="NOL66" s="340"/>
      <c r="NOM66" s="340"/>
      <c r="NON66" s="340"/>
      <c r="NOO66" s="340"/>
      <c r="NOP66" s="340"/>
      <c r="NOQ66" s="340"/>
      <c r="NOR66" s="340"/>
      <c r="NOS66" s="340"/>
      <c r="NOT66" s="340"/>
      <c r="NOU66" s="340"/>
      <c r="NOV66" s="340"/>
      <c r="NOW66" s="340"/>
      <c r="NOX66" s="340"/>
      <c r="NOY66" s="340"/>
      <c r="NOZ66" s="340"/>
      <c r="NPA66" s="340"/>
      <c r="NPB66" s="340"/>
      <c r="NPC66" s="340"/>
      <c r="NPD66" s="340"/>
      <c r="NPE66" s="340"/>
      <c r="NPF66" s="340"/>
      <c r="NPG66" s="340"/>
      <c r="NPH66" s="340"/>
      <c r="NPI66" s="340"/>
      <c r="NPJ66" s="340"/>
      <c r="NPK66" s="340"/>
      <c r="NPL66" s="340"/>
      <c r="NPM66" s="340"/>
      <c r="NPN66" s="340"/>
      <c r="NPO66" s="340"/>
      <c r="NPP66" s="340"/>
      <c r="NPQ66" s="340"/>
      <c r="NPR66" s="340"/>
      <c r="NPS66" s="340"/>
      <c r="NPT66" s="340"/>
      <c r="NPU66" s="340"/>
      <c r="NPV66" s="340"/>
      <c r="NPW66" s="340"/>
      <c r="NPX66" s="340"/>
      <c r="NPY66" s="340"/>
      <c r="NPZ66" s="340"/>
      <c r="NQA66" s="340"/>
      <c r="NQB66" s="340"/>
      <c r="NQC66" s="340"/>
      <c r="NQD66" s="340"/>
      <c r="NQE66" s="340"/>
      <c r="NQF66" s="340"/>
      <c r="NQG66" s="340"/>
      <c r="NQH66" s="340"/>
      <c r="NQI66" s="340"/>
      <c r="NQJ66" s="340"/>
      <c r="NQK66" s="340"/>
      <c r="NQL66" s="340"/>
      <c r="NQM66" s="340"/>
      <c r="NQN66" s="340"/>
      <c r="NQO66" s="340"/>
      <c r="NQP66" s="340"/>
      <c r="NQQ66" s="340"/>
      <c r="NQR66" s="340"/>
      <c r="NQS66" s="340"/>
      <c r="NQT66" s="340"/>
      <c r="NQU66" s="340"/>
      <c r="NQV66" s="340"/>
      <c r="NQW66" s="340"/>
      <c r="NQX66" s="340"/>
      <c r="NQY66" s="340"/>
      <c r="NQZ66" s="340"/>
      <c r="NRA66" s="340"/>
      <c r="NRB66" s="340"/>
      <c r="NRC66" s="340"/>
      <c r="NRD66" s="340"/>
      <c r="NRE66" s="340"/>
      <c r="NRF66" s="340"/>
      <c r="NRG66" s="340"/>
      <c r="NRH66" s="340"/>
      <c r="NRI66" s="340"/>
      <c r="NRJ66" s="340"/>
      <c r="NRK66" s="340"/>
      <c r="NRL66" s="340"/>
      <c r="NRM66" s="340"/>
      <c r="NRN66" s="340"/>
      <c r="NRO66" s="340"/>
      <c r="NRP66" s="340"/>
      <c r="NRQ66" s="340"/>
      <c r="NRR66" s="340"/>
      <c r="NRS66" s="340"/>
      <c r="NRT66" s="340"/>
      <c r="NRU66" s="340"/>
      <c r="NRV66" s="340"/>
      <c r="NRW66" s="340"/>
      <c r="NRX66" s="340"/>
      <c r="NRY66" s="340"/>
      <c r="NRZ66" s="340"/>
      <c r="NSA66" s="340"/>
      <c r="NSB66" s="340"/>
      <c r="NSC66" s="340"/>
      <c r="NSD66" s="340"/>
      <c r="NSE66" s="340"/>
      <c r="NSF66" s="340"/>
      <c r="NSG66" s="340"/>
      <c r="NSH66" s="340"/>
      <c r="NSI66" s="340"/>
      <c r="NSJ66" s="340"/>
      <c r="NSK66" s="340"/>
      <c r="NSL66" s="340"/>
      <c r="NSM66" s="340"/>
      <c r="NSN66" s="340"/>
      <c r="NSO66" s="340"/>
      <c r="NSP66" s="340"/>
      <c r="NSQ66" s="340"/>
      <c r="NSR66" s="340"/>
      <c r="NSS66" s="340"/>
      <c r="NST66" s="340"/>
      <c r="NSU66" s="340"/>
      <c r="NSV66" s="340"/>
      <c r="NSW66" s="340"/>
      <c r="NSX66" s="340"/>
      <c r="NSY66" s="340"/>
      <c r="NSZ66" s="340"/>
      <c r="NTA66" s="340"/>
      <c r="NTB66" s="340"/>
      <c r="NTC66" s="340"/>
      <c r="NTD66" s="340"/>
      <c r="NTE66" s="340"/>
      <c r="NTF66" s="340"/>
      <c r="NTG66" s="340"/>
      <c r="NTH66" s="340"/>
      <c r="NTI66" s="340"/>
      <c r="NTJ66" s="340"/>
      <c r="NTK66" s="340"/>
      <c r="NTL66" s="340"/>
      <c r="NTM66" s="340"/>
      <c r="NTN66" s="340"/>
      <c r="NTO66" s="340"/>
      <c r="NTP66" s="340"/>
      <c r="NTQ66" s="340"/>
      <c r="NTR66" s="340"/>
      <c r="NTS66" s="340"/>
      <c r="NTT66" s="340"/>
      <c r="NTU66" s="340"/>
      <c r="NTV66" s="340"/>
      <c r="NTW66" s="340"/>
      <c r="NTX66" s="340"/>
      <c r="NTY66" s="340"/>
      <c r="NTZ66" s="340"/>
      <c r="NUA66" s="340"/>
      <c r="NUB66" s="340"/>
      <c r="NUC66" s="340"/>
      <c r="NUD66" s="340"/>
      <c r="NUE66" s="340"/>
      <c r="NUF66" s="340"/>
      <c r="NUG66" s="340"/>
      <c r="NUH66" s="340"/>
      <c r="NUI66" s="340"/>
      <c r="NUJ66" s="340"/>
      <c r="NUK66" s="340"/>
      <c r="NUL66" s="340"/>
      <c r="NUM66" s="340"/>
      <c r="NUN66" s="340"/>
      <c r="NUO66" s="340"/>
      <c r="NUP66" s="340"/>
      <c r="NUQ66" s="340"/>
      <c r="NUR66" s="340"/>
      <c r="NUS66" s="340"/>
      <c r="NUT66" s="340"/>
      <c r="NUU66" s="340"/>
      <c r="NUV66" s="340"/>
      <c r="NUW66" s="340"/>
      <c r="NUX66" s="340"/>
      <c r="NUY66" s="340"/>
      <c r="NUZ66" s="340"/>
      <c r="NVA66" s="340"/>
      <c r="NVB66" s="340"/>
      <c r="NVC66" s="340"/>
      <c r="NVD66" s="340"/>
      <c r="NVE66" s="340"/>
      <c r="NVF66" s="340"/>
      <c r="NVG66" s="340"/>
      <c r="NVH66" s="340"/>
      <c r="NVI66" s="340"/>
      <c r="NVJ66" s="340"/>
      <c r="NVK66" s="340"/>
      <c r="NVL66" s="340"/>
      <c r="NVM66" s="340"/>
      <c r="NVN66" s="340"/>
      <c r="NVO66" s="340"/>
      <c r="NVP66" s="340"/>
      <c r="NVQ66" s="340"/>
      <c r="NVR66" s="340"/>
      <c r="NVS66" s="340"/>
      <c r="NVT66" s="340"/>
      <c r="NVU66" s="340"/>
      <c r="NVV66" s="340"/>
      <c r="NVW66" s="340"/>
      <c r="NVX66" s="340"/>
      <c r="NVY66" s="340"/>
      <c r="NVZ66" s="340"/>
      <c r="NWA66" s="340"/>
      <c r="NWB66" s="340"/>
      <c r="NWC66" s="340"/>
      <c r="NWD66" s="340"/>
      <c r="NWE66" s="340"/>
      <c r="NWF66" s="340"/>
      <c r="NWG66" s="340"/>
      <c r="NWH66" s="340"/>
      <c r="NWI66" s="340"/>
      <c r="NWJ66" s="340"/>
      <c r="NWK66" s="340"/>
      <c r="NWL66" s="340"/>
      <c r="NWM66" s="340"/>
      <c r="NWN66" s="340"/>
      <c r="NWO66" s="340"/>
      <c r="NWP66" s="340"/>
      <c r="NWQ66" s="340"/>
      <c r="NWR66" s="340"/>
      <c r="NWS66" s="340"/>
      <c r="NWT66" s="340"/>
      <c r="NWU66" s="340"/>
      <c r="NWV66" s="340"/>
      <c r="NWW66" s="340"/>
      <c r="NWX66" s="340"/>
      <c r="NWY66" s="340"/>
      <c r="NWZ66" s="340"/>
      <c r="NXA66" s="340"/>
      <c r="NXB66" s="340"/>
      <c r="NXC66" s="340"/>
      <c r="NXD66" s="340"/>
      <c r="NXE66" s="340"/>
      <c r="NXF66" s="340"/>
      <c r="NXG66" s="340"/>
      <c r="NXH66" s="340"/>
      <c r="NXI66" s="340"/>
      <c r="NXJ66" s="340"/>
      <c r="NXK66" s="340"/>
      <c r="NXL66" s="340"/>
      <c r="NXM66" s="340"/>
      <c r="NXN66" s="340"/>
      <c r="NXO66" s="340"/>
      <c r="NXP66" s="340"/>
      <c r="NXQ66" s="340"/>
      <c r="NXR66" s="340"/>
      <c r="NXS66" s="340"/>
      <c r="NXT66" s="340"/>
      <c r="NXU66" s="340"/>
      <c r="NXV66" s="340"/>
      <c r="NXW66" s="340"/>
      <c r="NXX66" s="340"/>
      <c r="NXY66" s="340"/>
      <c r="NXZ66" s="340"/>
      <c r="NYA66" s="340"/>
      <c r="NYB66" s="340"/>
      <c r="NYC66" s="340"/>
      <c r="NYD66" s="340"/>
      <c r="NYE66" s="340"/>
      <c r="NYF66" s="340"/>
      <c r="NYG66" s="340"/>
      <c r="NYH66" s="340"/>
      <c r="NYI66" s="340"/>
      <c r="NYJ66" s="340"/>
      <c r="NYK66" s="340"/>
      <c r="NYL66" s="340"/>
      <c r="NYM66" s="340"/>
      <c r="NYN66" s="340"/>
      <c r="NYO66" s="340"/>
      <c r="NYP66" s="340"/>
      <c r="NYQ66" s="340"/>
      <c r="NYR66" s="340"/>
      <c r="NYS66" s="340"/>
      <c r="NYT66" s="340"/>
      <c r="NYU66" s="340"/>
      <c r="NYV66" s="340"/>
      <c r="NYW66" s="340"/>
      <c r="NYX66" s="340"/>
      <c r="NYY66" s="340"/>
      <c r="NYZ66" s="340"/>
      <c r="NZA66" s="340"/>
      <c r="NZB66" s="340"/>
      <c r="NZC66" s="340"/>
      <c r="NZD66" s="340"/>
      <c r="NZE66" s="340"/>
      <c r="NZF66" s="340"/>
      <c r="NZG66" s="340"/>
      <c r="NZH66" s="340"/>
      <c r="NZI66" s="340"/>
      <c r="NZJ66" s="340"/>
      <c r="NZK66" s="340"/>
      <c r="NZL66" s="340"/>
      <c r="NZM66" s="340"/>
      <c r="NZN66" s="340"/>
      <c r="NZO66" s="340"/>
      <c r="NZP66" s="340"/>
      <c r="NZQ66" s="340"/>
      <c r="NZR66" s="340"/>
      <c r="NZS66" s="340"/>
      <c r="NZT66" s="340"/>
      <c r="NZU66" s="340"/>
      <c r="NZV66" s="340"/>
      <c r="NZW66" s="340"/>
      <c r="NZX66" s="340"/>
      <c r="NZY66" s="340"/>
      <c r="NZZ66" s="340"/>
      <c r="OAA66" s="340"/>
      <c r="OAB66" s="340"/>
      <c r="OAC66" s="340"/>
      <c r="OAD66" s="340"/>
      <c r="OAE66" s="340"/>
      <c r="OAF66" s="340"/>
      <c r="OAG66" s="340"/>
      <c r="OAH66" s="340"/>
      <c r="OAI66" s="340"/>
      <c r="OAJ66" s="340"/>
      <c r="OAK66" s="340"/>
      <c r="OAL66" s="340"/>
      <c r="OAM66" s="340"/>
      <c r="OAN66" s="340"/>
      <c r="OAO66" s="340"/>
      <c r="OAP66" s="340"/>
      <c r="OAQ66" s="340"/>
      <c r="OAR66" s="340"/>
      <c r="OAS66" s="340"/>
      <c r="OAT66" s="340"/>
      <c r="OAU66" s="340"/>
      <c r="OAV66" s="340"/>
      <c r="OAW66" s="340"/>
      <c r="OAX66" s="340"/>
      <c r="OAY66" s="340"/>
      <c r="OAZ66" s="340"/>
      <c r="OBA66" s="340"/>
      <c r="OBB66" s="340"/>
      <c r="OBC66" s="340"/>
      <c r="OBD66" s="340"/>
      <c r="OBE66" s="340"/>
      <c r="OBF66" s="340"/>
      <c r="OBG66" s="340"/>
      <c r="OBH66" s="340"/>
      <c r="OBI66" s="340"/>
      <c r="OBJ66" s="340"/>
      <c r="OBK66" s="340"/>
      <c r="OBL66" s="340"/>
      <c r="OBM66" s="340"/>
      <c r="OBN66" s="340"/>
      <c r="OBO66" s="340"/>
      <c r="OBP66" s="340"/>
      <c r="OBQ66" s="340"/>
      <c r="OBR66" s="340"/>
      <c r="OBS66" s="340"/>
      <c r="OBT66" s="340"/>
      <c r="OBU66" s="340"/>
      <c r="OBV66" s="340"/>
      <c r="OBW66" s="340"/>
      <c r="OBX66" s="340"/>
      <c r="OBY66" s="340"/>
      <c r="OBZ66" s="340"/>
      <c r="OCA66" s="340"/>
      <c r="OCB66" s="340"/>
      <c r="OCC66" s="340"/>
      <c r="OCD66" s="340"/>
      <c r="OCE66" s="340"/>
      <c r="OCF66" s="340"/>
      <c r="OCG66" s="340"/>
      <c r="OCH66" s="340"/>
      <c r="OCI66" s="340"/>
      <c r="OCJ66" s="340"/>
      <c r="OCK66" s="340"/>
      <c r="OCL66" s="340"/>
      <c r="OCM66" s="340"/>
      <c r="OCN66" s="340"/>
      <c r="OCO66" s="340"/>
      <c r="OCP66" s="340"/>
      <c r="OCQ66" s="340"/>
      <c r="OCR66" s="340"/>
      <c r="OCS66" s="340"/>
      <c r="OCT66" s="340"/>
      <c r="OCU66" s="340"/>
      <c r="OCV66" s="340"/>
      <c r="OCW66" s="340"/>
      <c r="OCX66" s="340"/>
      <c r="OCY66" s="340"/>
      <c r="OCZ66" s="340"/>
      <c r="ODA66" s="340"/>
      <c r="ODB66" s="340"/>
      <c r="ODC66" s="340"/>
      <c r="ODD66" s="340"/>
      <c r="ODE66" s="340"/>
      <c r="ODF66" s="340"/>
      <c r="ODG66" s="340"/>
      <c r="ODH66" s="340"/>
      <c r="ODI66" s="340"/>
      <c r="ODJ66" s="340"/>
      <c r="ODK66" s="340"/>
      <c r="ODL66" s="340"/>
      <c r="ODM66" s="340"/>
      <c r="ODN66" s="340"/>
      <c r="ODO66" s="340"/>
      <c r="ODP66" s="340"/>
      <c r="ODQ66" s="340"/>
      <c r="ODR66" s="340"/>
      <c r="ODS66" s="340"/>
      <c r="ODT66" s="340"/>
      <c r="ODU66" s="340"/>
      <c r="ODV66" s="340"/>
      <c r="ODW66" s="340"/>
      <c r="ODX66" s="340"/>
      <c r="ODY66" s="340"/>
      <c r="ODZ66" s="340"/>
      <c r="OEA66" s="340"/>
      <c r="OEB66" s="340"/>
      <c r="OEC66" s="340"/>
      <c r="OED66" s="340"/>
      <c r="OEE66" s="340"/>
      <c r="OEF66" s="340"/>
      <c r="OEG66" s="340"/>
      <c r="OEH66" s="340"/>
      <c r="OEI66" s="340"/>
      <c r="OEJ66" s="340"/>
      <c r="OEK66" s="340"/>
      <c r="OEL66" s="340"/>
      <c r="OEM66" s="340"/>
      <c r="OEN66" s="340"/>
      <c r="OEO66" s="340"/>
      <c r="OEP66" s="340"/>
      <c r="OEQ66" s="340"/>
      <c r="OER66" s="340"/>
      <c r="OES66" s="340"/>
      <c r="OET66" s="340"/>
      <c r="OEU66" s="340"/>
      <c r="OEV66" s="340"/>
      <c r="OEW66" s="340"/>
      <c r="OEX66" s="340"/>
      <c r="OEY66" s="340"/>
      <c r="OEZ66" s="340"/>
      <c r="OFA66" s="340"/>
      <c r="OFB66" s="340"/>
      <c r="OFC66" s="340"/>
      <c r="OFD66" s="340"/>
      <c r="OFE66" s="340"/>
      <c r="OFF66" s="340"/>
      <c r="OFG66" s="340"/>
      <c r="OFH66" s="340"/>
      <c r="OFI66" s="340"/>
      <c r="OFJ66" s="340"/>
      <c r="OFK66" s="340"/>
      <c r="OFL66" s="340"/>
      <c r="OFM66" s="340"/>
      <c r="OFN66" s="340"/>
      <c r="OFO66" s="340"/>
      <c r="OFP66" s="340"/>
      <c r="OFQ66" s="340"/>
      <c r="OFR66" s="340"/>
      <c r="OFS66" s="340"/>
      <c r="OFT66" s="340"/>
      <c r="OFU66" s="340"/>
      <c r="OFV66" s="340"/>
      <c r="OFW66" s="340"/>
      <c r="OFX66" s="340"/>
      <c r="OFY66" s="340"/>
      <c r="OFZ66" s="340"/>
      <c r="OGA66" s="340"/>
      <c r="OGB66" s="340"/>
      <c r="OGC66" s="340"/>
      <c r="OGD66" s="340"/>
      <c r="OGE66" s="340"/>
      <c r="OGF66" s="340"/>
      <c r="OGG66" s="340"/>
      <c r="OGH66" s="340"/>
      <c r="OGI66" s="340"/>
      <c r="OGJ66" s="340"/>
      <c r="OGK66" s="340"/>
      <c r="OGL66" s="340"/>
      <c r="OGM66" s="340"/>
      <c r="OGN66" s="340"/>
      <c r="OGO66" s="340"/>
      <c r="OGP66" s="340"/>
      <c r="OGQ66" s="340"/>
      <c r="OGR66" s="340"/>
      <c r="OGS66" s="340"/>
      <c r="OGT66" s="340"/>
      <c r="OGU66" s="340"/>
      <c r="OGV66" s="340"/>
      <c r="OGW66" s="340"/>
      <c r="OGX66" s="340"/>
      <c r="OGY66" s="340"/>
      <c r="OGZ66" s="340"/>
      <c r="OHA66" s="340"/>
      <c r="OHB66" s="340"/>
      <c r="OHC66" s="340"/>
      <c r="OHD66" s="340"/>
      <c r="OHE66" s="340"/>
      <c r="OHF66" s="340"/>
      <c r="OHG66" s="340"/>
      <c r="OHH66" s="340"/>
      <c r="OHI66" s="340"/>
      <c r="OHJ66" s="340"/>
      <c r="OHK66" s="340"/>
      <c r="OHL66" s="340"/>
      <c r="OHM66" s="340"/>
      <c r="OHN66" s="340"/>
      <c r="OHO66" s="340"/>
      <c r="OHP66" s="340"/>
      <c r="OHQ66" s="340"/>
      <c r="OHR66" s="340"/>
      <c r="OHS66" s="340"/>
      <c r="OHT66" s="340"/>
      <c r="OHU66" s="340"/>
      <c r="OHV66" s="340"/>
      <c r="OHW66" s="340"/>
      <c r="OHX66" s="340"/>
      <c r="OHY66" s="340"/>
      <c r="OHZ66" s="340"/>
      <c r="OIA66" s="340"/>
      <c r="OIB66" s="340"/>
      <c r="OIC66" s="340"/>
      <c r="OID66" s="340"/>
      <c r="OIE66" s="340"/>
      <c r="OIF66" s="340"/>
      <c r="OIG66" s="340"/>
      <c r="OIH66" s="340"/>
      <c r="OII66" s="340"/>
      <c r="OIJ66" s="340"/>
      <c r="OIK66" s="340"/>
      <c r="OIL66" s="340"/>
      <c r="OIM66" s="340"/>
      <c r="OIN66" s="340"/>
      <c r="OIO66" s="340"/>
      <c r="OIP66" s="340"/>
      <c r="OIQ66" s="340"/>
      <c r="OIR66" s="340"/>
      <c r="OIS66" s="340"/>
      <c r="OIT66" s="340"/>
      <c r="OIU66" s="340"/>
      <c r="OIV66" s="340"/>
      <c r="OIW66" s="340"/>
      <c r="OIX66" s="340"/>
      <c r="OIY66" s="340"/>
      <c r="OIZ66" s="340"/>
      <c r="OJA66" s="340"/>
      <c r="OJB66" s="340"/>
      <c r="OJC66" s="340"/>
      <c r="OJD66" s="340"/>
      <c r="OJE66" s="340"/>
      <c r="OJF66" s="340"/>
      <c r="OJG66" s="340"/>
      <c r="OJH66" s="340"/>
      <c r="OJI66" s="340"/>
      <c r="OJJ66" s="340"/>
      <c r="OJK66" s="340"/>
      <c r="OJL66" s="340"/>
      <c r="OJM66" s="340"/>
      <c r="OJN66" s="340"/>
      <c r="OJO66" s="340"/>
      <c r="OJP66" s="340"/>
      <c r="OJQ66" s="340"/>
      <c r="OJR66" s="340"/>
      <c r="OJS66" s="340"/>
      <c r="OJT66" s="340"/>
      <c r="OJU66" s="340"/>
      <c r="OJV66" s="340"/>
      <c r="OJW66" s="340"/>
      <c r="OJX66" s="340"/>
      <c r="OJY66" s="340"/>
      <c r="OJZ66" s="340"/>
      <c r="OKA66" s="340"/>
      <c r="OKB66" s="340"/>
      <c r="OKC66" s="340"/>
      <c r="OKD66" s="340"/>
      <c r="OKE66" s="340"/>
      <c r="OKF66" s="340"/>
      <c r="OKG66" s="340"/>
      <c r="OKH66" s="340"/>
      <c r="OKI66" s="340"/>
      <c r="OKJ66" s="340"/>
      <c r="OKK66" s="340"/>
      <c r="OKL66" s="340"/>
      <c r="OKM66" s="340"/>
      <c r="OKN66" s="340"/>
      <c r="OKO66" s="340"/>
      <c r="OKP66" s="340"/>
      <c r="OKQ66" s="340"/>
      <c r="OKR66" s="340"/>
      <c r="OKS66" s="340"/>
      <c r="OKT66" s="340"/>
      <c r="OKU66" s="340"/>
      <c r="OKV66" s="340"/>
      <c r="OKW66" s="340"/>
      <c r="OKX66" s="340"/>
      <c r="OKY66" s="340"/>
      <c r="OKZ66" s="340"/>
      <c r="OLA66" s="340"/>
      <c r="OLB66" s="340"/>
      <c r="OLC66" s="340"/>
      <c r="OLD66" s="340"/>
      <c r="OLE66" s="340"/>
      <c r="OLF66" s="340"/>
      <c r="OLG66" s="340"/>
      <c r="OLH66" s="340"/>
      <c r="OLI66" s="340"/>
      <c r="OLJ66" s="340"/>
      <c r="OLK66" s="340"/>
      <c r="OLL66" s="340"/>
      <c r="OLM66" s="340"/>
      <c r="OLN66" s="340"/>
      <c r="OLO66" s="340"/>
      <c r="OLP66" s="340"/>
      <c r="OLQ66" s="340"/>
      <c r="OLR66" s="340"/>
      <c r="OLS66" s="340"/>
      <c r="OLT66" s="340"/>
      <c r="OLU66" s="340"/>
      <c r="OLV66" s="340"/>
      <c r="OLW66" s="340"/>
      <c r="OLX66" s="340"/>
      <c r="OLY66" s="340"/>
      <c r="OLZ66" s="340"/>
      <c r="OMA66" s="340"/>
      <c r="OMB66" s="340"/>
      <c r="OMC66" s="340"/>
      <c r="OMD66" s="340"/>
      <c r="OME66" s="340"/>
      <c r="OMF66" s="340"/>
      <c r="OMG66" s="340"/>
      <c r="OMH66" s="340"/>
      <c r="OMI66" s="340"/>
      <c r="OMJ66" s="340"/>
      <c r="OMK66" s="340"/>
      <c r="OML66" s="340"/>
      <c r="OMM66" s="340"/>
      <c r="OMN66" s="340"/>
      <c r="OMO66" s="340"/>
      <c r="OMP66" s="340"/>
      <c r="OMQ66" s="340"/>
      <c r="OMR66" s="340"/>
      <c r="OMS66" s="340"/>
      <c r="OMT66" s="340"/>
      <c r="OMU66" s="340"/>
      <c r="OMV66" s="340"/>
      <c r="OMW66" s="340"/>
      <c r="OMX66" s="340"/>
      <c r="OMY66" s="340"/>
      <c r="OMZ66" s="340"/>
      <c r="ONA66" s="340"/>
      <c r="ONB66" s="340"/>
      <c r="ONC66" s="340"/>
      <c r="OND66" s="340"/>
      <c r="ONE66" s="340"/>
      <c r="ONF66" s="340"/>
      <c r="ONG66" s="340"/>
      <c r="ONH66" s="340"/>
      <c r="ONI66" s="340"/>
      <c r="ONJ66" s="340"/>
      <c r="ONK66" s="340"/>
      <c r="ONL66" s="340"/>
      <c r="ONM66" s="340"/>
      <c r="ONN66" s="340"/>
      <c r="ONO66" s="340"/>
      <c r="ONP66" s="340"/>
      <c r="ONQ66" s="340"/>
      <c r="ONR66" s="340"/>
      <c r="ONS66" s="340"/>
      <c r="ONT66" s="340"/>
      <c r="ONU66" s="340"/>
      <c r="ONV66" s="340"/>
      <c r="ONW66" s="340"/>
      <c r="ONX66" s="340"/>
      <c r="ONY66" s="340"/>
      <c r="ONZ66" s="340"/>
      <c r="OOA66" s="340"/>
      <c r="OOB66" s="340"/>
      <c r="OOC66" s="340"/>
      <c r="OOD66" s="340"/>
      <c r="OOE66" s="340"/>
      <c r="OOF66" s="340"/>
      <c r="OOG66" s="340"/>
      <c r="OOH66" s="340"/>
      <c r="OOI66" s="340"/>
      <c r="OOJ66" s="340"/>
      <c r="OOK66" s="340"/>
      <c r="OOL66" s="340"/>
      <c r="OOM66" s="340"/>
      <c r="OON66" s="340"/>
      <c r="OOO66" s="340"/>
      <c r="OOP66" s="340"/>
      <c r="OOQ66" s="340"/>
      <c r="OOR66" s="340"/>
      <c r="OOS66" s="340"/>
      <c r="OOT66" s="340"/>
      <c r="OOU66" s="340"/>
      <c r="OOV66" s="340"/>
      <c r="OOW66" s="340"/>
      <c r="OOX66" s="340"/>
      <c r="OOY66" s="340"/>
      <c r="OOZ66" s="340"/>
      <c r="OPA66" s="340"/>
      <c r="OPB66" s="340"/>
      <c r="OPC66" s="340"/>
      <c r="OPD66" s="340"/>
      <c r="OPE66" s="340"/>
      <c r="OPF66" s="340"/>
      <c r="OPG66" s="340"/>
      <c r="OPH66" s="340"/>
      <c r="OPI66" s="340"/>
      <c r="OPJ66" s="340"/>
      <c r="OPK66" s="340"/>
      <c r="OPL66" s="340"/>
      <c r="OPM66" s="340"/>
      <c r="OPN66" s="340"/>
      <c r="OPO66" s="340"/>
      <c r="OPP66" s="340"/>
      <c r="OPQ66" s="340"/>
      <c r="OPR66" s="340"/>
      <c r="OPS66" s="340"/>
      <c r="OPT66" s="340"/>
      <c r="OPU66" s="340"/>
      <c r="OPV66" s="340"/>
      <c r="OPW66" s="340"/>
      <c r="OPX66" s="340"/>
      <c r="OPY66" s="340"/>
      <c r="OPZ66" s="340"/>
      <c r="OQA66" s="340"/>
      <c r="OQB66" s="340"/>
      <c r="OQC66" s="340"/>
      <c r="OQD66" s="340"/>
      <c r="OQE66" s="340"/>
      <c r="OQF66" s="340"/>
      <c r="OQG66" s="340"/>
      <c r="OQH66" s="340"/>
      <c r="OQI66" s="340"/>
      <c r="OQJ66" s="340"/>
      <c r="OQK66" s="340"/>
      <c r="OQL66" s="340"/>
      <c r="OQM66" s="340"/>
      <c r="OQN66" s="340"/>
      <c r="OQO66" s="340"/>
      <c r="OQP66" s="340"/>
      <c r="OQQ66" s="340"/>
      <c r="OQR66" s="340"/>
      <c r="OQS66" s="340"/>
      <c r="OQT66" s="340"/>
      <c r="OQU66" s="340"/>
      <c r="OQV66" s="340"/>
      <c r="OQW66" s="340"/>
      <c r="OQX66" s="340"/>
      <c r="OQY66" s="340"/>
      <c r="OQZ66" s="340"/>
      <c r="ORA66" s="340"/>
      <c r="ORB66" s="340"/>
      <c r="ORC66" s="340"/>
      <c r="ORD66" s="340"/>
      <c r="ORE66" s="340"/>
      <c r="ORF66" s="340"/>
      <c r="ORG66" s="340"/>
      <c r="ORH66" s="340"/>
      <c r="ORI66" s="340"/>
      <c r="ORJ66" s="340"/>
      <c r="ORK66" s="340"/>
      <c r="ORL66" s="340"/>
      <c r="ORM66" s="340"/>
      <c r="ORN66" s="340"/>
      <c r="ORO66" s="340"/>
      <c r="ORP66" s="340"/>
      <c r="ORQ66" s="340"/>
      <c r="ORR66" s="340"/>
      <c r="ORS66" s="340"/>
      <c r="ORT66" s="340"/>
      <c r="ORU66" s="340"/>
      <c r="ORV66" s="340"/>
      <c r="ORW66" s="340"/>
      <c r="ORX66" s="340"/>
      <c r="ORY66" s="340"/>
      <c r="ORZ66" s="340"/>
      <c r="OSA66" s="340"/>
      <c r="OSB66" s="340"/>
      <c r="OSC66" s="340"/>
      <c r="OSD66" s="340"/>
      <c r="OSE66" s="340"/>
      <c r="OSF66" s="340"/>
      <c r="OSG66" s="340"/>
      <c r="OSH66" s="340"/>
      <c r="OSI66" s="340"/>
      <c r="OSJ66" s="340"/>
      <c r="OSK66" s="340"/>
      <c r="OSL66" s="340"/>
      <c r="OSM66" s="340"/>
      <c r="OSN66" s="340"/>
      <c r="OSO66" s="340"/>
      <c r="OSP66" s="340"/>
      <c r="OSQ66" s="340"/>
      <c r="OSR66" s="340"/>
      <c r="OSS66" s="340"/>
      <c r="OST66" s="340"/>
      <c r="OSU66" s="340"/>
      <c r="OSV66" s="340"/>
      <c r="OSW66" s="340"/>
      <c r="OSX66" s="340"/>
      <c r="OSY66" s="340"/>
      <c r="OSZ66" s="340"/>
      <c r="OTA66" s="340"/>
      <c r="OTB66" s="340"/>
      <c r="OTC66" s="340"/>
      <c r="OTD66" s="340"/>
      <c r="OTE66" s="340"/>
      <c r="OTF66" s="340"/>
      <c r="OTG66" s="340"/>
      <c r="OTH66" s="340"/>
      <c r="OTI66" s="340"/>
      <c r="OTJ66" s="340"/>
      <c r="OTK66" s="340"/>
      <c r="OTL66" s="340"/>
      <c r="OTM66" s="340"/>
      <c r="OTN66" s="340"/>
      <c r="OTO66" s="340"/>
      <c r="OTP66" s="340"/>
      <c r="OTQ66" s="340"/>
      <c r="OTR66" s="340"/>
      <c r="OTS66" s="340"/>
      <c r="OTT66" s="340"/>
      <c r="OTU66" s="340"/>
      <c r="OTV66" s="340"/>
      <c r="OTW66" s="340"/>
      <c r="OTX66" s="340"/>
      <c r="OTY66" s="340"/>
      <c r="OTZ66" s="340"/>
      <c r="OUA66" s="340"/>
      <c r="OUB66" s="340"/>
      <c r="OUC66" s="340"/>
      <c r="OUD66" s="340"/>
      <c r="OUE66" s="340"/>
      <c r="OUF66" s="340"/>
      <c r="OUG66" s="340"/>
      <c r="OUH66" s="340"/>
      <c r="OUI66" s="340"/>
      <c r="OUJ66" s="340"/>
      <c r="OUK66" s="340"/>
      <c r="OUL66" s="340"/>
      <c r="OUM66" s="340"/>
      <c r="OUN66" s="340"/>
      <c r="OUO66" s="340"/>
      <c r="OUP66" s="340"/>
      <c r="OUQ66" s="340"/>
      <c r="OUR66" s="340"/>
      <c r="OUS66" s="340"/>
      <c r="OUT66" s="340"/>
      <c r="OUU66" s="340"/>
      <c r="OUV66" s="340"/>
      <c r="OUW66" s="340"/>
      <c r="OUX66" s="340"/>
      <c r="OUY66" s="340"/>
      <c r="OUZ66" s="340"/>
      <c r="OVA66" s="340"/>
      <c r="OVB66" s="340"/>
      <c r="OVC66" s="340"/>
      <c r="OVD66" s="340"/>
      <c r="OVE66" s="340"/>
      <c r="OVF66" s="340"/>
      <c r="OVG66" s="340"/>
      <c r="OVH66" s="340"/>
      <c r="OVI66" s="340"/>
      <c r="OVJ66" s="340"/>
      <c r="OVK66" s="340"/>
      <c r="OVL66" s="340"/>
      <c r="OVM66" s="340"/>
      <c r="OVN66" s="340"/>
      <c r="OVO66" s="340"/>
      <c r="OVP66" s="340"/>
      <c r="OVQ66" s="340"/>
      <c r="OVR66" s="340"/>
      <c r="OVS66" s="340"/>
      <c r="OVT66" s="340"/>
      <c r="OVU66" s="340"/>
      <c r="OVV66" s="340"/>
      <c r="OVW66" s="340"/>
      <c r="OVX66" s="340"/>
      <c r="OVY66" s="340"/>
      <c r="OVZ66" s="340"/>
      <c r="OWA66" s="340"/>
      <c r="OWB66" s="340"/>
      <c r="OWC66" s="340"/>
      <c r="OWD66" s="340"/>
      <c r="OWE66" s="340"/>
      <c r="OWF66" s="340"/>
      <c r="OWG66" s="340"/>
      <c r="OWH66" s="340"/>
      <c r="OWI66" s="340"/>
      <c r="OWJ66" s="340"/>
      <c r="OWK66" s="340"/>
      <c r="OWL66" s="340"/>
      <c r="OWM66" s="340"/>
      <c r="OWN66" s="340"/>
      <c r="OWO66" s="340"/>
      <c r="OWP66" s="340"/>
      <c r="OWQ66" s="340"/>
      <c r="OWR66" s="340"/>
      <c r="OWS66" s="340"/>
      <c r="OWT66" s="340"/>
      <c r="OWU66" s="340"/>
      <c r="OWV66" s="340"/>
      <c r="OWW66" s="340"/>
      <c r="OWX66" s="340"/>
      <c r="OWY66" s="340"/>
      <c r="OWZ66" s="340"/>
      <c r="OXA66" s="340"/>
      <c r="OXB66" s="340"/>
      <c r="OXC66" s="340"/>
      <c r="OXD66" s="340"/>
      <c r="OXE66" s="340"/>
      <c r="OXF66" s="340"/>
      <c r="OXG66" s="340"/>
      <c r="OXH66" s="340"/>
      <c r="OXI66" s="340"/>
      <c r="OXJ66" s="340"/>
      <c r="OXK66" s="340"/>
      <c r="OXL66" s="340"/>
      <c r="OXM66" s="340"/>
      <c r="OXN66" s="340"/>
      <c r="OXO66" s="340"/>
      <c r="OXP66" s="340"/>
      <c r="OXQ66" s="340"/>
      <c r="OXR66" s="340"/>
      <c r="OXS66" s="340"/>
      <c r="OXT66" s="340"/>
      <c r="OXU66" s="340"/>
      <c r="OXV66" s="340"/>
      <c r="OXW66" s="340"/>
      <c r="OXX66" s="340"/>
      <c r="OXY66" s="340"/>
      <c r="OXZ66" s="340"/>
      <c r="OYA66" s="340"/>
      <c r="OYB66" s="340"/>
      <c r="OYC66" s="340"/>
      <c r="OYD66" s="340"/>
      <c r="OYE66" s="340"/>
      <c r="OYF66" s="340"/>
      <c r="OYG66" s="340"/>
      <c r="OYH66" s="340"/>
      <c r="OYI66" s="340"/>
      <c r="OYJ66" s="340"/>
      <c r="OYK66" s="340"/>
      <c r="OYL66" s="340"/>
      <c r="OYM66" s="340"/>
      <c r="OYN66" s="340"/>
      <c r="OYO66" s="340"/>
      <c r="OYP66" s="340"/>
      <c r="OYQ66" s="340"/>
      <c r="OYR66" s="340"/>
      <c r="OYS66" s="340"/>
      <c r="OYT66" s="340"/>
      <c r="OYU66" s="340"/>
      <c r="OYV66" s="340"/>
      <c r="OYW66" s="340"/>
      <c r="OYX66" s="340"/>
      <c r="OYY66" s="340"/>
      <c r="OYZ66" s="340"/>
      <c r="OZA66" s="340"/>
      <c r="OZB66" s="340"/>
      <c r="OZC66" s="340"/>
      <c r="OZD66" s="340"/>
      <c r="OZE66" s="340"/>
      <c r="OZF66" s="340"/>
      <c r="OZG66" s="340"/>
      <c r="OZH66" s="340"/>
      <c r="OZI66" s="340"/>
      <c r="OZJ66" s="340"/>
      <c r="OZK66" s="340"/>
      <c r="OZL66" s="340"/>
      <c r="OZM66" s="340"/>
      <c r="OZN66" s="340"/>
      <c r="OZO66" s="340"/>
      <c r="OZP66" s="340"/>
      <c r="OZQ66" s="340"/>
      <c r="OZR66" s="340"/>
      <c r="OZS66" s="340"/>
      <c r="OZT66" s="340"/>
      <c r="OZU66" s="340"/>
      <c r="OZV66" s="340"/>
      <c r="OZW66" s="340"/>
      <c r="OZX66" s="340"/>
      <c r="OZY66" s="340"/>
      <c r="OZZ66" s="340"/>
      <c r="PAA66" s="340"/>
      <c r="PAB66" s="340"/>
      <c r="PAC66" s="340"/>
      <c r="PAD66" s="340"/>
      <c r="PAE66" s="340"/>
      <c r="PAF66" s="340"/>
      <c r="PAG66" s="340"/>
      <c r="PAH66" s="340"/>
      <c r="PAI66" s="340"/>
      <c r="PAJ66" s="340"/>
      <c r="PAK66" s="340"/>
      <c r="PAL66" s="340"/>
      <c r="PAM66" s="340"/>
      <c r="PAN66" s="340"/>
      <c r="PAO66" s="340"/>
      <c r="PAP66" s="340"/>
      <c r="PAQ66" s="340"/>
      <c r="PAR66" s="340"/>
      <c r="PAS66" s="340"/>
      <c r="PAT66" s="340"/>
      <c r="PAU66" s="340"/>
      <c r="PAV66" s="340"/>
      <c r="PAW66" s="340"/>
      <c r="PAX66" s="340"/>
      <c r="PAY66" s="340"/>
      <c r="PAZ66" s="340"/>
      <c r="PBA66" s="340"/>
      <c r="PBB66" s="340"/>
      <c r="PBC66" s="340"/>
      <c r="PBD66" s="340"/>
      <c r="PBE66" s="340"/>
      <c r="PBF66" s="340"/>
      <c r="PBG66" s="340"/>
      <c r="PBH66" s="340"/>
      <c r="PBI66" s="340"/>
      <c r="PBJ66" s="340"/>
      <c r="PBK66" s="340"/>
      <c r="PBL66" s="340"/>
      <c r="PBM66" s="340"/>
      <c r="PBN66" s="340"/>
      <c r="PBO66" s="340"/>
      <c r="PBP66" s="340"/>
      <c r="PBQ66" s="340"/>
      <c r="PBR66" s="340"/>
      <c r="PBS66" s="340"/>
      <c r="PBT66" s="340"/>
      <c r="PBU66" s="340"/>
      <c r="PBV66" s="340"/>
      <c r="PBW66" s="340"/>
      <c r="PBX66" s="340"/>
      <c r="PBY66" s="340"/>
      <c r="PBZ66" s="340"/>
      <c r="PCA66" s="340"/>
      <c r="PCB66" s="340"/>
      <c r="PCC66" s="340"/>
      <c r="PCD66" s="340"/>
      <c r="PCE66" s="340"/>
      <c r="PCF66" s="340"/>
      <c r="PCG66" s="340"/>
      <c r="PCH66" s="340"/>
      <c r="PCI66" s="340"/>
      <c r="PCJ66" s="340"/>
      <c r="PCK66" s="340"/>
      <c r="PCL66" s="340"/>
      <c r="PCM66" s="340"/>
      <c r="PCN66" s="340"/>
      <c r="PCO66" s="340"/>
      <c r="PCP66" s="340"/>
      <c r="PCQ66" s="340"/>
      <c r="PCR66" s="340"/>
      <c r="PCS66" s="340"/>
      <c r="PCT66" s="340"/>
      <c r="PCU66" s="340"/>
      <c r="PCV66" s="340"/>
      <c r="PCW66" s="340"/>
      <c r="PCX66" s="340"/>
      <c r="PCY66" s="340"/>
      <c r="PCZ66" s="340"/>
      <c r="PDA66" s="340"/>
      <c r="PDB66" s="340"/>
      <c r="PDC66" s="340"/>
      <c r="PDD66" s="340"/>
      <c r="PDE66" s="340"/>
      <c r="PDF66" s="340"/>
      <c r="PDG66" s="340"/>
      <c r="PDH66" s="340"/>
      <c r="PDI66" s="340"/>
      <c r="PDJ66" s="340"/>
      <c r="PDK66" s="340"/>
      <c r="PDL66" s="340"/>
      <c r="PDM66" s="340"/>
      <c r="PDN66" s="340"/>
      <c r="PDO66" s="340"/>
      <c r="PDP66" s="340"/>
      <c r="PDQ66" s="340"/>
      <c r="PDR66" s="340"/>
      <c r="PDS66" s="340"/>
      <c r="PDT66" s="340"/>
      <c r="PDU66" s="340"/>
      <c r="PDV66" s="340"/>
      <c r="PDW66" s="340"/>
      <c r="PDX66" s="340"/>
      <c r="PDY66" s="340"/>
      <c r="PDZ66" s="340"/>
      <c r="PEA66" s="340"/>
      <c r="PEB66" s="340"/>
      <c r="PEC66" s="340"/>
      <c r="PED66" s="340"/>
      <c r="PEE66" s="340"/>
      <c r="PEF66" s="340"/>
      <c r="PEG66" s="340"/>
      <c r="PEH66" s="340"/>
      <c r="PEI66" s="340"/>
      <c r="PEJ66" s="340"/>
      <c r="PEK66" s="340"/>
      <c r="PEL66" s="340"/>
      <c r="PEM66" s="340"/>
      <c r="PEN66" s="340"/>
      <c r="PEO66" s="340"/>
      <c r="PEP66" s="340"/>
      <c r="PEQ66" s="340"/>
      <c r="PER66" s="340"/>
      <c r="PES66" s="340"/>
      <c r="PET66" s="340"/>
      <c r="PEU66" s="340"/>
      <c r="PEV66" s="340"/>
      <c r="PEW66" s="340"/>
      <c r="PEX66" s="340"/>
      <c r="PEY66" s="340"/>
      <c r="PEZ66" s="340"/>
      <c r="PFA66" s="340"/>
      <c r="PFB66" s="340"/>
      <c r="PFC66" s="340"/>
      <c r="PFD66" s="340"/>
      <c r="PFE66" s="340"/>
      <c r="PFF66" s="340"/>
      <c r="PFG66" s="340"/>
      <c r="PFH66" s="340"/>
      <c r="PFI66" s="340"/>
      <c r="PFJ66" s="340"/>
      <c r="PFK66" s="340"/>
      <c r="PFL66" s="340"/>
      <c r="PFM66" s="340"/>
      <c r="PFN66" s="340"/>
      <c r="PFO66" s="340"/>
      <c r="PFP66" s="340"/>
      <c r="PFQ66" s="340"/>
      <c r="PFR66" s="340"/>
      <c r="PFS66" s="340"/>
      <c r="PFT66" s="340"/>
      <c r="PFU66" s="340"/>
      <c r="PFV66" s="340"/>
      <c r="PFW66" s="340"/>
      <c r="PFX66" s="340"/>
      <c r="PFY66" s="340"/>
      <c r="PFZ66" s="340"/>
      <c r="PGA66" s="340"/>
      <c r="PGB66" s="340"/>
      <c r="PGC66" s="340"/>
      <c r="PGD66" s="340"/>
      <c r="PGE66" s="340"/>
      <c r="PGF66" s="340"/>
      <c r="PGG66" s="340"/>
      <c r="PGH66" s="340"/>
      <c r="PGI66" s="340"/>
      <c r="PGJ66" s="340"/>
      <c r="PGK66" s="340"/>
      <c r="PGL66" s="340"/>
      <c r="PGM66" s="340"/>
      <c r="PGN66" s="340"/>
      <c r="PGO66" s="340"/>
      <c r="PGP66" s="340"/>
      <c r="PGQ66" s="340"/>
      <c r="PGR66" s="340"/>
      <c r="PGS66" s="340"/>
      <c r="PGT66" s="340"/>
      <c r="PGU66" s="340"/>
      <c r="PGV66" s="340"/>
      <c r="PGW66" s="340"/>
      <c r="PGX66" s="340"/>
      <c r="PGY66" s="340"/>
      <c r="PGZ66" s="340"/>
      <c r="PHA66" s="340"/>
      <c r="PHB66" s="340"/>
      <c r="PHC66" s="340"/>
      <c r="PHD66" s="340"/>
      <c r="PHE66" s="340"/>
      <c r="PHF66" s="340"/>
      <c r="PHG66" s="340"/>
      <c r="PHH66" s="340"/>
      <c r="PHI66" s="340"/>
      <c r="PHJ66" s="340"/>
      <c r="PHK66" s="340"/>
      <c r="PHL66" s="340"/>
      <c r="PHM66" s="340"/>
      <c r="PHN66" s="340"/>
      <c r="PHO66" s="340"/>
      <c r="PHP66" s="340"/>
      <c r="PHQ66" s="340"/>
      <c r="PHR66" s="340"/>
      <c r="PHS66" s="340"/>
      <c r="PHT66" s="340"/>
      <c r="PHU66" s="340"/>
      <c r="PHV66" s="340"/>
      <c r="PHW66" s="340"/>
      <c r="PHX66" s="340"/>
      <c r="PHY66" s="340"/>
      <c r="PHZ66" s="340"/>
      <c r="PIA66" s="340"/>
      <c r="PIB66" s="340"/>
      <c r="PIC66" s="340"/>
      <c r="PID66" s="340"/>
      <c r="PIE66" s="340"/>
      <c r="PIF66" s="340"/>
      <c r="PIG66" s="340"/>
      <c r="PIH66" s="340"/>
      <c r="PII66" s="340"/>
      <c r="PIJ66" s="340"/>
      <c r="PIK66" s="340"/>
      <c r="PIL66" s="340"/>
      <c r="PIM66" s="340"/>
      <c r="PIN66" s="340"/>
      <c r="PIO66" s="340"/>
      <c r="PIP66" s="340"/>
      <c r="PIQ66" s="340"/>
      <c r="PIR66" s="340"/>
      <c r="PIS66" s="340"/>
      <c r="PIT66" s="340"/>
      <c r="PIU66" s="340"/>
      <c r="PIV66" s="340"/>
      <c r="PIW66" s="340"/>
      <c r="PIX66" s="340"/>
      <c r="PIY66" s="340"/>
      <c r="PIZ66" s="340"/>
      <c r="PJA66" s="340"/>
      <c r="PJB66" s="340"/>
      <c r="PJC66" s="340"/>
      <c r="PJD66" s="340"/>
      <c r="PJE66" s="340"/>
      <c r="PJF66" s="340"/>
      <c r="PJG66" s="340"/>
      <c r="PJH66" s="340"/>
      <c r="PJI66" s="340"/>
      <c r="PJJ66" s="340"/>
      <c r="PJK66" s="340"/>
      <c r="PJL66" s="340"/>
      <c r="PJM66" s="340"/>
      <c r="PJN66" s="340"/>
      <c r="PJO66" s="340"/>
      <c r="PJP66" s="340"/>
      <c r="PJQ66" s="340"/>
      <c r="PJR66" s="340"/>
      <c r="PJS66" s="340"/>
      <c r="PJT66" s="340"/>
      <c r="PJU66" s="340"/>
      <c r="PJV66" s="340"/>
      <c r="PJW66" s="340"/>
      <c r="PJX66" s="340"/>
      <c r="PJY66" s="340"/>
      <c r="PJZ66" s="340"/>
      <c r="PKA66" s="340"/>
      <c r="PKB66" s="340"/>
      <c r="PKC66" s="340"/>
      <c r="PKD66" s="340"/>
      <c r="PKE66" s="340"/>
      <c r="PKF66" s="340"/>
      <c r="PKG66" s="340"/>
      <c r="PKH66" s="340"/>
      <c r="PKI66" s="340"/>
      <c r="PKJ66" s="340"/>
      <c r="PKK66" s="340"/>
      <c r="PKL66" s="340"/>
      <c r="PKM66" s="340"/>
      <c r="PKN66" s="340"/>
      <c r="PKO66" s="340"/>
      <c r="PKP66" s="340"/>
      <c r="PKQ66" s="340"/>
      <c r="PKR66" s="340"/>
      <c r="PKS66" s="340"/>
      <c r="PKT66" s="340"/>
      <c r="PKU66" s="340"/>
      <c r="PKV66" s="340"/>
      <c r="PKW66" s="340"/>
      <c r="PKX66" s="340"/>
      <c r="PKY66" s="340"/>
      <c r="PKZ66" s="340"/>
      <c r="PLA66" s="340"/>
      <c r="PLB66" s="340"/>
      <c r="PLC66" s="340"/>
      <c r="PLD66" s="340"/>
      <c r="PLE66" s="340"/>
      <c r="PLF66" s="340"/>
      <c r="PLG66" s="340"/>
      <c r="PLH66" s="340"/>
      <c r="PLI66" s="340"/>
      <c r="PLJ66" s="340"/>
      <c r="PLK66" s="340"/>
      <c r="PLL66" s="340"/>
      <c r="PLM66" s="340"/>
      <c r="PLN66" s="340"/>
      <c r="PLO66" s="340"/>
      <c r="PLP66" s="340"/>
      <c r="PLQ66" s="340"/>
      <c r="PLR66" s="340"/>
      <c r="PLS66" s="340"/>
      <c r="PLT66" s="340"/>
      <c r="PLU66" s="340"/>
      <c r="PLV66" s="340"/>
      <c r="PLW66" s="340"/>
      <c r="PLX66" s="340"/>
      <c r="PLY66" s="340"/>
      <c r="PLZ66" s="340"/>
      <c r="PMA66" s="340"/>
      <c r="PMB66" s="340"/>
      <c r="PMC66" s="340"/>
      <c r="PMD66" s="340"/>
      <c r="PME66" s="340"/>
      <c r="PMF66" s="340"/>
      <c r="PMG66" s="340"/>
      <c r="PMH66" s="340"/>
      <c r="PMI66" s="340"/>
      <c r="PMJ66" s="340"/>
      <c r="PMK66" s="340"/>
      <c r="PML66" s="340"/>
      <c r="PMM66" s="340"/>
      <c r="PMN66" s="340"/>
      <c r="PMO66" s="340"/>
      <c r="PMP66" s="340"/>
      <c r="PMQ66" s="340"/>
      <c r="PMR66" s="340"/>
      <c r="PMS66" s="340"/>
      <c r="PMT66" s="340"/>
      <c r="PMU66" s="340"/>
      <c r="PMV66" s="340"/>
      <c r="PMW66" s="340"/>
      <c r="PMX66" s="340"/>
      <c r="PMY66" s="340"/>
      <c r="PMZ66" s="340"/>
      <c r="PNA66" s="340"/>
      <c r="PNB66" s="340"/>
      <c r="PNC66" s="340"/>
      <c r="PND66" s="340"/>
      <c r="PNE66" s="340"/>
      <c r="PNF66" s="340"/>
      <c r="PNG66" s="340"/>
      <c r="PNH66" s="340"/>
      <c r="PNI66" s="340"/>
      <c r="PNJ66" s="340"/>
      <c r="PNK66" s="340"/>
      <c r="PNL66" s="340"/>
      <c r="PNM66" s="340"/>
      <c r="PNN66" s="340"/>
      <c r="PNO66" s="340"/>
      <c r="PNP66" s="340"/>
      <c r="PNQ66" s="340"/>
      <c r="PNR66" s="340"/>
      <c r="PNS66" s="340"/>
      <c r="PNT66" s="340"/>
      <c r="PNU66" s="340"/>
      <c r="PNV66" s="340"/>
      <c r="PNW66" s="340"/>
      <c r="PNX66" s="340"/>
      <c r="PNY66" s="340"/>
      <c r="PNZ66" s="340"/>
      <c r="POA66" s="340"/>
      <c r="POB66" s="340"/>
      <c r="POC66" s="340"/>
      <c r="POD66" s="340"/>
      <c r="POE66" s="340"/>
      <c r="POF66" s="340"/>
      <c r="POG66" s="340"/>
      <c r="POH66" s="340"/>
      <c r="POI66" s="340"/>
      <c r="POJ66" s="340"/>
      <c r="POK66" s="340"/>
      <c r="POL66" s="340"/>
      <c r="POM66" s="340"/>
      <c r="PON66" s="340"/>
      <c r="POO66" s="340"/>
      <c r="POP66" s="340"/>
      <c r="POQ66" s="340"/>
      <c r="POR66" s="340"/>
      <c r="POS66" s="340"/>
      <c r="POT66" s="340"/>
      <c r="POU66" s="340"/>
      <c r="POV66" s="340"/>
      <c r="POW66" s="340"/>
      <c r="POX66" s="340"/>
      <c r="POY66" s="340"/>
      <c r="POZ66" s="340"/>
      <c r="PPA66" s="340"/>
      <c r="PPB66" s="340"/>
      <c r="PPC66" s="340"/>
      <c r="PPD66" s="340"/>
      <c r="PPE66" s="340"/>
      <c r="PPF66" s="340"/>
      <c r="PPG66" s="340"/>
      <c r="PPH66" s="340"/>
      <c r="PPI66" s="340"/>
      <c r="PPJ66" s="340"/>
      <c r="PPK66" s="340"/>
      <c r="PPL66" s="340"/>
      <c r="PPM66" s="340"/>
      <c r="PPN66" s="340"/>
      <c r="PPO66" s="340"/>
      <c r="PPP66" s="340"/>
      <c r="PPQ66" s="340"/>
      <c r="PPR66" s="340"/>
      <c r="PPS66" s="340"/>
      <c r="PPT66" s="340"/>
      <c r="PPU66" s="340"/>
      <c r="PPV66" s="340"/>
      <c r="PPW66" s="340"/>
      <c r="PPX66" s="340"/>
      <c r="PPY66" s="340"/>
      <c r="PPZ66" s="340"/>
      <c r="PQA66" s="340"/>
      <c r="PQB66" s="340"/>
      <c r="PQC66" s="340"/>
      <c r="PQD66" s="340"/>
      <c r="PQE66" s="340"/>
      <c r="PQF66" s="340"/>
      <c r="PQG66" s="340"/>
      <c r="PQH66" s="340"/>
      <c r="PQI66" s="340"/>
      <c r="PQJ66" s="340"/>
      <c r="PQK66" s="340"/>
      <c r="PQL66" s="340"/>
      <c r="PQM66" s="340"/>
      <c r="PQN66" s="340"/>
      <c r="PQO66" s="340"/>
      <c r="PQP66" s="340"/>
      <c r="PQQ66" s="340"/>
      <c r="PQR66" s="340"/>
      <c r="PQS66" s="340"/>
      <c r="PQT66" s="340"/>
      <c r="PQU66" s="340"/>
      <c r="PQV66" s="340"/>
      <c r="PQW66" s="340"/>
      <c r="PQX66" s="340"/>
      <c r="PQY66" s="340"/>
      <c r="PQZ66" s="340"/>
      <c r="PRA66" s="340"/>
      <c r="PRB66" s="340"/>
      <c r="PRC66" s="340"/>
      <c r="PRD66" s="340"/>
      <c r="PRE66" s="340"/>
      <c r="PRF66" s="340"/>
      <c r="PRG66" s="340"/>
      <c r="PRH66" s="340"/>
      <c r="PRI66" s="340"/>
      <c r="PRJ66" s="340"/>
      <c r="PRK66" s="340"/>
      <c r="PRL66" s="340"/>
      <c r="PRM66" s="340"/>
      <c r="PRN66" s="340"/>
      <c r="PRO66" s="340"/>
      <c r="PRP66" s="340"/>
      <c r="PRQ66" s="340"/>
      <c r="PRR66" s="340"/>
      <c r="PRS66" s="340"/>
      <c r="PRT66" s="340"/>
      <c r="PRU66" s="340"/>
      <c r="PRV66" s="340"/>
      <c r="PRW66" s="340"/>
      <c r="PRX66" s="340"/>
      <c r="PRY66" s="340"/>
      <c r="PRZ66" s="340"/>
      <c r="PSA66" s="340"/>
      <c r="PSB66" s="340"/>
      <c r="PSC66" s="340"/>
      <c r="PSD66" s="340"/>
      <c r="PSE66" s="340"/>
      <c r="PSF66" s="340"/>
      <c r="PSG66" s="340"/>
      <c r="PSH66" s="340"/>
      <c r="PSI66" s="340"/>
      <c r="PSJ66" s="340"/>
      <c r="PSK66" s="340"/>
      <c r="PSL66" s="340"/>
      <c r="PSM66" s="340"/>
      <c r="PSN66" s="340"/>
      <c r="PSO66" s="340"/>
      <c r="PSP66" s="340"/>
      <c r="PSQ66" s="340"/>
      <c r="PSR66" s="340"/>
      <c r="PSS66" s="340"/>
      <c r="PST66" s="340"/>
      <c r="PSU66" s="340"/>
      <c r="PSV66" s="340"/>
      <c r="PSW66" s="340"/>
      <c r="PSX66" s="340"/>
      <c r="PSY66" s="340"/>
      <c r="PSZ66" s="340"/>
      <c r="PTA66" s="340"/>
      <c r="PTB66" s="340"/>
      <c r="PTC66" s="340"/>
      <c r="PTD66" s="340"/>
      <c r="PTE66" s="340"/>
      <c r="PTF66" s="340"/>
      <c r="PTG66" s="340"/>
      <c r="PTH66" s="340"/>
      <c r="PTI66" s="340"/>
      <c r="PTJ66" s="340"/>
      <c r="PTK66" s="340"/>
      <c r="PTL66" s="340"/>
      <c r="PTM66" s="340"/>
      <c r="PTN66" s="340"/>
      <c r="PTO66" s="340"/>
      <c r="PTP66" s="340"/>
      <c r="PTQ66" s="340"/>
      <c r="PTR66" s="340"/>
      <c r="PTS66" s="340"/>
      <c r="PTT66" s="340"/>
      <c r="PTU66" s="340"/>
      <c r="PTV66" s="340"/>
      <c r="PTW66" s="340"/>
      <c r="PTX66" s="340"/>
      <c r="PTY66" s="340"/>
      <c r="PTZ66" s="340"/>
      <c r="PUA66" s="340"/>
      <c r="PUB66" s="340"/>
      <c r="PUC66" s="340"/>
      <c r="PUD66" s="340"/>
      <c r="PUE66" s="340"/>
      <c r="PUF66" s="340"/>
      <c r="PUG66" s="340"/>
      <c r="PUH66" s="340"/>
      <c r="PUI66" s="340"/>
      <c r="PUJ66" s="340"/>
      <c r="PUK66" s="340"/>
      <c r="PUL66" s="340"/>
      <c r="PUM66" s="340"/>
      <c r="PUN66" s="340"/>
      <c r="PUO66" s="340"/>
      <c r="PUP66" s="340"/>
      <c r="PUQ66" s="340"/>
      <c r="PUR66" s="340"/>
      <c r="PUS66" s="340"/>
      <c r="PUT66" s="340"/>
      <c r="PUU66" s="340"/>
      <c r="PUV66" s="340"/>
      <c r="PUW66" s="340"/>
      <c r="PUX66" s="340"/>
      <c r="PUY66" s="340"/>
      <c r="PUZ66" s="340"/>
      <c r="PVA66" s="340"/>
      <c r="PVB66" s="340"/>
      <c r="PVC66" s="340"/>
      <c r="PVD66" s="340"/>
      <c r="PVE66" s="340"/>
      <c r="PVF66" s="340"/>
      <c r="PVG66" s="340"/>
      <c r="PVH66" s="340"/>
      <c r="PVI66" s="340"/>
      <c r="PVJ66" s="340"/>
      <c r="PVK66" s="340"/>
      <c r="PVL66" s="340"/>
      <c r="PVM66" s="340"/>
      <c r="PVN66" s="340"/>
      <c r="PVO66" s="340"/>
      <c r="PVP66" s="340"/>
      <c r="PVQ66" s="340"/>
      <c r="PVR66" s="340"/>
      <c r="PVS66" s="340"/>
      <c r="PVT66" s="340"/>
      <c r="PVU66" s="340"/>
      <c r="PVV66" s="340"/>
      <c r="PVW66" s="340"/>
      <c r="PVX66" s="340"/>
      <c r="PVY66" s="340"/>
      <c r="PVZ66" s="340"/>
      <c r="PWA66" s="340"/>
      <c r="PWB66" s="340"/>
      <c r="PWC66" s="340"/>
      <c r="PWD66" s="340"/>
      <c r="PWE66" s="340"/>
      <c r="PWF66" s="340"/>
      <c r="PWG66" s="340"/>
      <c r="PWH66" s="340"/>
      <c r="PWI66" s="340"/>
      <c r="PWJ66" s="340"/>
      <c r="PWK66" s="340"/>
      <c r="PWL66" s="340"/>
      <c r="PWM66" s="340"/>
      <c r="PWN66" s="340"/>
      <c r="PWO66" s="340"/>
      <c r="PWP66" s="340"/>
      <c r="PWQ66" s="340"/>
      <c r="PWR66" s="340"/>
      <c r="PWS66" s="340"/>
      <c r="PWT66" s="340"/>
      <c r="PWU66" s="340"/>
      <c r="PWV66" s="340"/>
      <c r="PWW66" s="340"/>
      <c r="PWX66" s="340"/>
      <c r="PWY66" s="340"/>
      <c r="PWZ66" s="340"/>
      <c r="PXA66" s="340"/>
      <c r="PXB66" s="340"/>
      <c r="PXC66" s="340"/>
      <c r="PXD66" s="340"/>
      <c r="PXE66" s="340"/>
      <c r="PXF66" s="340"/>
      <c r="PXG66" s="340"/>
      <c r="PXH66" s="340"/>
      <c r="PXI66" s="340"/>
      <c r="PXJ66" s="340"/>
      <c r="PXK66" s="340"/>
      <c r="PXL66" s="340"/>
      <c r="PXM66" s="340"/>
      <c r="PXN66" s="340"/>
      <c r="PXO66" s="340"/>
      <c r="PXP66" s="340"/>
      <c r="PXQ66" s="340"/>
      <c r="PXR66" s="340"/>
      <c r="PXS66" s="340"/>
      <c r="PXT66" s="340"/>
      <c r="PXU66" s="340"/>
      <c r="PXV66" s="340"/>
      <c r="PXW66" s="340"/>
      <c r="PXX66" s="340"/>
      <c r="PXY66" s="340"/>
      <c r="PXZ66" s="340"/>
      <c r="PYA66" s="340"/>
      <c r="PYB66" s="340"/>
      <c r="PYC66" s="340"/>
      <c r="PYD66" s="340"/>
      <c r="PYE66" s="340"/>
      <c r="PYF66" s="340"/>
      <c r="PYG66" s="340"/>
      <c r="PYH66" s="340"/>
      <c r="PYI66" s="340"/>
      <c r="PYJ66" s="340"/>
      <c r="PYK66" s="340"/>
      <c r="PYL66" s="340"/>
      <c r="PYM66" s="340"/>
      <c r="PYN66" s="340"/>
      <c r="PYO66" s="340"/>
      <c r="PYP66" s="340"/>
      <c r="PYQ66" s="340"/>
      <c r="PYR66" s="340"/>
      <c r="PYS66" s="340"/>
      <c r="PYT66" s="340"/>
      <c r="PYU66" s="340"/>
      <c r="PYV66" s="340"/>
      <c r="PYW66" s="340"/>
      <c r="PYX66" s="340"/>
      <c r="PYY66" s="340"/>
      <c r="PYZ66" s="340"/>
      <c r="PZA66" s="340"/>
      <c r="PZB66" s="340"/>
      <c r="PZC66" s="340"/>
      <c r="PZD66" s="340"/>
      <c r="PZE66" s="340"/>
      <c r="PZF66" s="340"/>
      <c r="PZG66" s="340"/>
      <c r="PZH66" s="340"/>
      <c r="PZI66" s="340"/>
      <c r="PZJ66" s="340"/>
      <c r="PZK66" s="340"/>
      <c r="PZL66" s="340"/>
      <c r="PZM66" s="340"/>
      <c r="PZN66" s="340"/>
      <c r="PZO66" s="340"/>
      <c r="PZP66" s="340"/>
      <c r="PZQ66" s="340"/>
      <c r="PZR66" s="340"/>
      <c r="PZS66" s="340"/>
      <c r="PZT66" s="340"/>
      <c r="PZU66" s="340"/>
      <c r="PZV66" s="340"/>
      <c r="PZW66" s="340"/>
      <c r="PZX66" s="340"/>
      <c r="PZY66" s="340"/>
      <c r="PZZ66" s="340"/>
      <c r="QAA66" s="340"/>
      <c r="QAB66" s="340"/>
      <c r="QAC66" s="340"/>
      <c r="QAD66" s="340"/>
      <c r="QAE66" s="340"/>
      <c r="QAF66" s="340"/>
      <c r="QAG66" s="340"/>
      <c r="QAH66" s="340"/>
      <c r="QAI66" s="340"/>
      <c r="QAJ66" s="340"/>
      <c r="QAK66" s="340"/>
      <c r="QAL66" s="340"/>
      <c r="QAM66" s="340"/>
      <c r="QAN66" s="340"/>
      <c r="QAO66" s="340"/>
      <c r="QAP66" s="340"/>
      <c r="QAQ66" s="340"/>
      <c r="QAR66" s="340"/>
      <c r="QAS66" s="340"/>
      <c r="QAT66" s="340"/>
      <c r="QAU66" s="340"/>
      <c r="QAV66" s="340"/>
      <c r="QAW66" s="340"/>
      <c r="QAX66" s="340"/>
      <c r="QAY66" s="340"/>
      <c r="QAZ66" s="340"/>
      <c r="QBA66" s="340"/>
      <c r="QBB66" s="340"/>
      <c r="QBC66" s="340"/>
      <c r="QBD66" s="340"/>
      <c r="QBE66" s="340"/>
      <c r="QBF66" s="340"/>
      <c r="QBG66" s="340"/>
      <c r="QBH66" s="340"/>
      <c r="QBI66" s="340"/>
      <c r="QBJ66" s="340"/>
      <c r="QBK66" s="340"/>
      <c r="QBL66" s="340"/>
      <c r="QBM66" s="340"/>
      <c r="QBN66" s="340"/>
      <c r="QBO66" s="340"/>
      <c r="QBP66" s="340"/>
      <c r="QBQ66" s="340"/>
      <c r="QBR66" s="340"/>
      <c r="QBS66" s="340"/>
      <c r="QBT66" s="340"/>
      <c r="QBU66" s="340"/>
      <c r="QBV66" s="340"/>
      <c r="QBW66" s="340"/>
      <c r="QBX66" s="340"/>
      <c r="QBY66" s="340"/>
      <c r="QBZ66" s="340"/>
      <c r="QCA66" s="340"/>
      <c r="QCB66" s="340"/>
      <c r="QCC66" s="340"/>
      <c r="QCD66" s="340"/>
      <c r="QCE66" s="340"/>
      <c r="QCF66" s="340"/>
      <c r="QCG66" s="340"/>
      <c r="QCH66" s="340"/>
      <c r="QCI66" s="340"/>
      <c r="QCJ66" s="340"/>
      <c r="QCK66" s="340"/>
      <c r="QCL66" s="340"/>
      <c r="QCM66" s="340"/>
      <c r="QCN66" s="340"/>
      <c r="QCO66" s="340"/>
      <c r="QCP66" s="340"/>
      <c r="QCQ66" s="340"/>
      <c r="QCR66" s="340"/>
      <c r="QCS66" s="340"/>
      <c r="QCT66" s="340"/>
      <c r="QCU66" s="340"/>
      <c r="QCV66" s="340"/>
      <c r="QCW66" s="340"/>
      <c r="QCX66" s="340"/>
      <c r="QCY66" s="340"/>
      <c r="QCZ66" s="340"/>
      <c r="QDA66" s="340"/>
      <c r="QDB66" s="340"/>
      <c r="QDC66" s="340"/>
      <c r="QDD66" s="340"/>
      <c r="QDE66" s="340"/>
      <c r="QDF66" s="340"/>
      <c r="QDG66" s="340"/>
      <c r="QDH66" s="340"/>
      <c r="QDI66" s="340"/>
      <c r="QDJ66" s="340"/>
      <c r="QDK66" s="340"/>
      <c r="QDL66" s="340"/>
      <c r="QDM66" s="340"/>
      <c r="QDN66" s="340"/>
      <c r="QDO66" s="340"/>
      <c r="QDP66" s="340"/>
      <c r="QDQ66" s="340"/>
      <c r="QDR66" s="340"/>
      <c r="QDS66" s="340"/>
      <c r="QDT66" s="340"/>
      <c r="QDU66" s="340"/>
      <c r="QDV66" s="340"/>
      <c r="QDW66" s="340"/>
      <c r="QDX66" s="340"/>
      <c r="QDY66" s="340"/>
      <c r="QDZ66" s="340"/>
      <c r="QEA66" s="340"/>
      <c r="QEB66" s="340"/>
      <c r="QEC66" s="340"/>
      <c r="QED66" s="340"/>
      <c r="QEE66" s="340"/>
      <c r="QEF66" s="340"/>
      <c r="QEG66" s="340"/>
      <c r="QEH66" s="340"/>
      <c r="QEI66" s="340"/>
      <c r="QEJ66" s="340"/>
      <c r="QEK66" s="340"/>
      <c r="QEL66" s="340"/>
      <c r="QEM66" s="340"/>
      <c r="QEN66" s="340"/>
      <c r="QEO66" s="340"/>
      <c r="QEP66" s="340"/>
      <c r="QEQ66" s="340"/>
      <c r="QER66" s="340"/>
      <c r="QES66" s="340"/>
      <c r="QET66" s="340"/>
      <c r="QEU66" s="340"/>
      <c r="QEV66" s="340"/>
      <c r="QEW66" s="340"/>
      <c r="QEX66" s="340"/>
      <c r="QEY66" s="340"/>
      <c r="QEZ66" s="340"/>
      <c r="QFA66" s="340"/>
      <c r="QFB66" s="340"/>
      <c r="QFC66" s="340"/>
      <c r="QFD66" s="340"/>
      <c r="QFE66" s="340"/>
      <c r="QFF66" s="340"/>
      <c r="QFG66" s="340"/>
      <c r="QFH66" s="340"/>
      <c r="QFI66" s="340"/>
      <c r="QFJ66" s="340"/>
      <c r="QFK66" s="340"/>
      <c r="QFL66" s="340"/>
      <c r="QFM66" s="340"/>
      <c r="QFN66" s="340"/>
      <c r="QFO66" s="340"/>
      <c r="QFP66" s="340"/>
      <c r="QFQ66" s="340"/>
      <c r="QFR66" s="340"/>
      <c r="QFS66" s="340"/>
      <c r="QFT66" s="340"/>
      <c r="QFU66" s="340"/>
      <c r="QFV66" s="340"/>
      <c r="QFW66" s="340"/>
      <c r="QFX66" s="340"/>
      <c r="QFY66" s="340"/>
      <c r="QFZ66" s="340"/>
      <c r="QGA66" s="340"/>
      <c r="QGB66" s="340"/>
      <c r="QGC66" s="340"/>
      <c r="QGD66" s="340"/>
      <c r="QGE66" s="340"/>
      <c r="QGF66" s="340"/>
      <c r="QGG66" s="340"/>
      <c r="QGH66" s="340"/>
      <c r="QGI66" s="340"/>
      <c r="QGJ66" s="340"/>
      <c r="QGK66" s="340"/>
      <c r="QGL66" s="340"/>
      <c r="QGM66" s="340"/>
      <c r="QGN66" s="340"/>
      <c r="QGO66" s="340"/>
      <c r="QGP66" s="340"/>
      <c r="QGQ66" s="340"/>
      <c r="QGR66" s="340"/>
      <c r="QGS66" s="340"/>
      <c r="QGT66" s="340"/>
      <c r="QGU66" s="340"/>
      <c r="QGV66" s="340"/>
      <c r="QGW66" s="340"/>
      <c r="QGX66" s="340"/>
      <c r="QGY66" s="340"/>
      <c r="QGZ66" s="340"/>
      <c r="QHA66" s="340"/>
      <c r="QHB66" s="340"/>
      <c r="QHC66" s="340"/>
      <c r="QHD66" s="340"/>
      <c r="QHE66" s="340"/>
      <c r="QHF66" s="340"/>
      <c r="QHG66" s="340"/>
      <c r="QHH66" s="340"/>
      <c r="QHI66" s="340"/>
      <c r="QHJ66" s="340"/>
      <c r="QHK66" s="340"/>
      <c r="QHL66" s="340"/>
      <c r="QHM66" s="340"/>
      <c r="QHN66" s="340"/>
      <c r="QHO66" s="340"/>
      <c r="QHP66" s="340"/>
      <c r="QHQ66" s="340"/>
      <c r="QHR66" s="340"/>
      <c r="QHS66" s="340"/>
      <c r="QHT66" s="340"/>
      <c r="QHU66" s="340"/>
      <c r="QHV66" s="340"/>
      <c r="QHW66" s="340"/>
      <c r="QHX66" s="340"/>
      <c r="QHY66" s="340"/>
      <c r="QHZ66" s="340"/>
      <c r="QIA66" s="340"/>
      <c r="QIB66" s="340"/>
      <c r="QIC66" s="340"/>
      <c r="QID66" s="340"/>
      <c r="QIE66" s="340"/>
      <c r="QIF66" s="340"/>
      <c r="QIG66" s="340"/>
      <c r="QIH66" s="340"/>
      <c r="QII66" s="340"/>
      <c r="QIJ66" s="340"/>
      <c r="QIK66" s="340"/>
      <c r="QIL66" s="340"/>
      <c r="QIM66" s="340"/>
      <c r="QIN66" s="340"/>
      <c r="QIO66" s="340"/>
      <c r="QIP66" s="340"/>
      <c r="QIQ66" s="340"/>
      <c r="QIR66" s="340"/>
      <c r="QIS66" s="340"/>
      <c r="QIT66" s="340"/>
      <c r="QIU66" s="340"/>
      <c r="QIV66" s="340"/>
      <c r="QIW66" s="340"/>
      <c r="QIX66" s="340"/>
      <c r="QIY66" s="340"/>
      <c r="QIZ66" s="340"/>
      <c r="QJA66" s="340"/>
      <c r="QJB66" s="340"/>
      <c r="QJC66" s="340"/>
      <c r="QJD66" s="340"/>
      <c r="QJE66" s="340"/>
      <c r="QJF66" s="340"/>
      <c r="QJG66" s="340"/>
      <c r="QJH66" s="340"/>
      <c r="QJI66" s="340"/>
      <c r="QJJ66" s="340"/>
      <c r="QJK66" s="340"/>
      <c r="QJL66" s="340"/>
      <c r="QJM66" s="340"/>
      <c r="QJN66" s="340"/>
      <c r="QJO66" s="340"/>
      <c r="QJP66" s="340"/>
      <c r="QJQ66" s="340"/>
      <c r="QJR66" s="340"/>
      <c r="QJS66" s="340"/>
      <c r="QJT66" s="340"/>
      <c r="QJU66" s="340"/>
      <c r="QJV66" s="340"/>
      <c r="QJW66" s="340"/>
      <c r="QJX66" s="340"/>
      <c r="QJY66" s="340"/>
      <c r="QJZ66" s="340"/>
      <c r="QKA66" s="340"/>
      <c r="QKB66" s="340"/>
      <c r="QKC66" s="340"/>
      <c r="QKD66" s="340"/>
      <c r="QKE66" s="340"/>
      <c r="QKF66" s="340"/>
      <c r="QKG66" s="340"/>
      <c r="QKH66" s="340"/>
      <c r="QKI66" s="340"/>
      <c r="QKJ66" s="340"/>
      <c r="QKK66" s="340"/>
      <c r="QKL66" s="340"/>
      <c r="QKM66" s="340"/>
      <c r="QKN66" s="340"/>
      <c r="QKO66" s="340"/>
      <c r="QKP66" s="340"/>
      <c r="QKQ66" s="340"/>
      <c r="QKR66" s="340"/>
      <c r="QKS66" s="340"/>
      <c r="QKT66" s="340"/>
      <c r="QKU66" s="340"/>
      <c r="QKV66" s="340"/>
      <c r="QKW66" s="340"/>
      <c r="QKX66" s="340"/>
      <c r="QKY66" s="340"/>
      <c r="QKZ66" s="340"/>
      <c r="QLA66" s="340"/>
      <c r="QLB66" s="340"/>
      <c r="QLC66" s="340"/>
      <c r="QLD66" s="340"/>
      <c r="QLE66" s="340"/>
      <c r="QLF66" s="340"/>
      <c r="QLG66" s="340"/>
      <c r="QLH66" s="340"/>
      <c r="QLI66" s="340"/>
      <c r="QLJ66" s="340"/>
      <c r="QLK66" s="340"/>
      <c r="QLL66" s="340"/>
      <c r="QLM66" s="340"/>
      <c r="QLN66" s="340"/>
      <c r="QLO66" s="340"/>
      <c r="QLP66" s="340"/>
      <c r="QLQ66" s="340"/>
      <c r="QLR66" s="340"/>
      <c r="QLS66" s="340"/>
      <c r="QLT66" s="340"/>
      <c r="QLU66" s="340"/>
      <c r="QLV66" s="340"/>
      <c r="QLW66" s="340"/>
      <c r="QLX66" s="340"/>
      <c r="QLY66" s="340"/>
      <c r="QLZ66" s="340"/>
      <c r="QMA66" s="340"/>
      <c r="QMB66" s="340"/>
      <c r="QMC66" s="340"/>
      <c r="QMD66" s="340"/>
      <c r="QME66" s="340"/>
      <c r="QMF66" s="340"/>
      <c r="QMG66" s="340"/>
      <c r="QMH66" s="340"/>
      <c r="QMI66" s="340"/>
      <c r="QMJ66" s="340"/>
      <c r="QMK66" s="340"/>
      <c r="QML66" s="340"/>
      <c r="QMM66" s="340"/>
      <c r="QMN66" s="340"/>
      <c r="QMO66" s="340"/>
      <c r="QMP66" s="340"/>
      <c r="QMQ66" s="340"/>
      <c r="QMR66" s="340"/>
      <c r="QMS66" s="340"/>
      <c r="QMT66" s="340"/>
      <c r="QMU66" s="340"/>
      <c r="QMV66" s="340"/>
      <c r="QMW66" s="340"/>
      <c r="QMX66" s="340"/>
      <c r="QMY66" s="340"/>
      <c r="QMZ66" s="340"/>
      <c r="QNA66" s="340"/>
      <c r="QNB66" s="340"/>
      <c r="QNC66" s="340"/>
      <c r="QND66" s="340"/>
      <c r="QNE66" s="340"/>
      <c r="QNF66" s="340"/>
      <c r="QNG66" s="340"/>
      <c r="QNH66" s="340"/>
      <c r="QNI66" s="340"/>
      <c r="QNJ66" s="340"/>
      <c r="QNK66" s="340"/>
      <c r="QNL66" s="340"/>
      <c r="QNM66" s="340"/>
      <c r="QNN66" s="340"/>
      <c r="QNO66" s="340"/>
      <c r="QNP66" s="340"/>
      <c r="QNQ66" s="340"/>
      <c r="QNR66" s="340"/>
      <c r="QNS66" s="340"/>
      <c r="QNT66" s="340"/>
      <c r="QNU66" s="340"/>
      <c r="QNV66" s="340"/>
      <c r="QNW66" s="340"/>
      <c r="QNX66" s="340"/>
      <c r="QNY66" s="340"/>
      <c r="QNZ66" s="340"/>
      <c r="QOA66" s="340"/>
      <c r="QOB66" s="340"/>
      <c r="QOC66" s="340"/>
      <c r="QOD66" s="340"/>
      <c r="QOE66" s="340"/>
      <c r="QOF66" s="340"/>
      <c r="QOG66" s="340"/>
      <c r="QOH66" s="340"/>
      <c r="QOI66" s="340"/>
      <c r="QOJ66" s="340"/>
      <c r="QOK66" s="340"/>
      <c r="QOL66" s="340"/>
      <c r="QOM66" s="340"/>
      <c r="QON66" s="340"/>
      <c r="QOO66" s="340"/>
      <c r="QOP66" s="340"/>
      <c r="QOQ66" s="340"/>
      <c r="QOR66" s="340"/>
      <c r="QOS66" s="340"/>
      <c r="QOT66" s="340"/>
      <c r="QOU66" s="340"/>
      <c r="QOV66" s="340"/>
      <c r="QOW66" s="340"/>
      <c r="QOX66" s="340"/>
      <c r="QOY66" s="340"/>
      <c r="QOZ66" s="340"/>
      <c r="QPA66" s="340"/>
      <c r="QPB66" s="340"/>
      <c r="QPC66" s="340"/>
      <c r="QPD66" s="340"/>
      <c r="QPE66" s="340"/>
      <c r="QPF66" s="340"/>
      <c r="QPG66" s="340"/>
      <c r="QPH66" s="340"/>
      <c r="QPI66" s="340"/>
      <c r="QPJ66" s="340"/>
      <c r="QPK66" s="340"/>
      <c r="QPL66" s="340"/>
      <c r="QPM66" s="340"/>
      <c r="QPN66" s="340"/>
      <c r="QPO66" s="340"/>
      <c r="QPP66" s="340"/>
      <c r="QPQ66" s="340"/>
      <c r="QPR66" s="340"/>
      <c r="QPS66" s="340"/>
      <c r="QPT66" s="340"/>
      <c r="QPU66" s="340"/>
      <c r="QPV66" s="340"/>
      <c r="QPW66" s="340"/>
      <c r="QPX66" s="340"/>
      <c r="QPY66" s="340"/>
      <c r="QPZ66" s="340"/>
      <c r="QQA66" s="340"/>
      <c r="QQB66" s="340"/>
      <c r="QQC66" s="340"/>
      <c r="QQD66" s="340"/>
      <c r="QQE66" s="340"/>
      <c r="QQF66" s="340"/>
      <c r="QQG66" s="340"/>
      <c r="QQH66" s="340"/>
      <c r="QQI66" s="340"/>
      <c r="QQJ66" s="340"/>
      <c r="QQK66" s="340"/>
      <c r="QQL66" s="340"/>
      <c r="QQM66" s="340"/>
      <c r="QQN66" s="340"/>
      <c r="QQO66" s="340"/>
      <c r="QQP66" s="340"/>
      <c r="QQQ66" s="340"/>
      <c r="QQR66" s="340"/>
      <c r="QQS66" s="340"/>
      <c r="QQT66" s="340"/>
      <c r="QQU66" s="340"/>
      <c r="QQV66" s="340"/>
      <c r="QQW66" s="340"/>
      <c r="QQX66" s="340"/>
      <c r="QQY66" s="340"/>
      <c r="QQZ66" s="340"/>
      <c r="QRA66" s="340"/>
      <c r="QRB66" s="340"/>
      <c r="QRC66" s="340"/>
      <c r="QRD66" s="340"/>
      <c r="QRE66" s="340"/>
      <c r="QRF66" s="340"/>
      <c r="QRG66" s="340"/>
      <c r="QRH66" s="340"/>
      <c r="QRI66" s="340"/>
      <c r="QRJ66" s="340"/>
      <c r="QRK66" s="340"/>
      <c r="QRL66" s="340"/>
      <c r="QRM66" s="340"/>
      <c r="QRN66" s="340"/>
      <c r="QRO66" s="340"/>
      <c r="QRP66" s="340"/>
      <c r="QRQ66" s="340"/>
      <c r="QRR66" s="340"/>
      <c r="QRS66" s="340"/>
      <c r="QRT66" s="340"/>
      <c r="QRU66" s="340"/>
      <c r="QRV66" s="340"/>
      <c r="QRW66" s="340"/>
      <c r="QRX66" s="340"/>
      <c r="QRY66" s="340"/>
      <c r="QRZ66" s="340"/>
      <c r="QSA66" s="340"/>
      <c r="QSB66" s="340"/>
      <c r="QSC66" s="340"/>
      <c r="QSD66" s="340"/>
      <c r="QSE66" s="340"/>
      <c r="QSF66" s="340"/>
      <c r="QSG66" s="340"/>
      <c r="QSH66" s="340"/>
      <c r="QSI66" s="340"/>
      <c r="QSJ66" s="340"/>
      <c r="QSK66" s="340"/>
      <c r="QSL66" s="340"/>
      <c r="QSM66" s="340"/>
      <c r="QSN66" s="340"/>
      <c r="QSO66" s="340"/>
      <c r="QSP66" s="340"/>
      <c r="QSQ66" s="340"/>
      <c r="QSR66" s="340"/>
      <c r="QSS66" s="340"/>
      <c r="QST66" s="340"/>
      <c r="QSU66" s="340"/>
      <c r="QSV66" s="340"/>
      <c r="QSW66" s="340"/>
      <c r="QSX66" s="340"/>
      <c r="QSY66" s="340"/>
      <c r="QSZ66" s="340"/>
      <c r="QTA66" s="340"/>
      <c r="QTB66" s="340"/>
      <c r="QTC66" s="340"/>
      <c r="QTD66" s="340"/>
      <c r="QTE66" s="340"/>
      <c r="QTF66" s="340"/>
      <c r="QTG66" s="340"/>
      <c r="QTH66" s="340"/>
      <c r="QTI66" s="340"/>
      <c r="QTJ66" s="340"/>
      <c r="QTK66" s="340"/>
      <c r="QTL66" s="340"/>
      <c r="QTM66" s="340"/>
      <c r="QTN66" s="340"/>
      <c r="QTO66" s="340"/>
      <c r="QTP66" s="340"/>
      <c r="QTQ66" s="340"/>
      <c r="QTR66" s="340"/>
      <c r="QTS66" s="340"/>
      <c r="QTT66" s="340"/>
      <c r="QTU66" s="340"/>
      <c r="QTV66" s="340"/>
      <c r="QTW66" s="340"/>
      <c r="QTX66" s="340"/>
      <c r="QTY66" s="340"/>
      <c r="QTZ66" s="340"/>
      <c r="QUA66" s="340"/>
      <c r="QUB66" s="340"/>
      <c r="QUC66" s="340"/>
      <c r="QUD66" s="340"/>
      <c r="QUE66" s="340"/>
      <c r="QUF66" s="340"/>
      <c r="QUG66" s="340"/>
      <c r="QUH66" s="340"/>
      <c r="QUI66" s="340"/>
      <c r="QUJ66" s="340"/>
      <c r="QUK66" s="340"/>
      <c r="QUL66" s="340"/>
      <c r="QUM66" s="340"/>
      <c r="QUN66" s="340"/>
      <c r="QUO66" s="340"/>
      <c r="QUP66" s="340"/>
      <c r="QUQ66" s="340"/>
      <c r="QUR66" s="340"/>
      <c r="QUS66" s="340"/>
      <c r="QUT66" s="340"/>
      <c r="QUU66" s="340"/>
      <c r="QUV66" s="340"/>
      <c r="QUW66" s="340"/>
      <c r="QUX66" s="340"/>
      <c r="QUY66" s="340"/>
      <c r="QUZ66" s="340"/>
      <c r="QVA66" s="340"/>
      <c r="QVB66" s="340"/>
      <c r="QVC66" s="340"/>
      <c r="QVD66" s="340"/>
      <c r="QVE66" s="340"/>
      <c r="QVF66" s="340"/>
      <c r="QVG66" s="340"/>
      <c r="QVH66" s="340"/>
      <c r="QVI66" s="340"/>
      <c r="QVJ66" s="340"/>
      <c r="QVK66" s="340"/>
      <c r="QVL66" s="340"/>
      <c r="QVM66" s="340"/>
      <c r="QVN66" s="340"/>
      <c r="QVO66" s="340"/>
      <c r="QVP66" s="340"/>
      <c r="QVQ66" s="340"/>
      <c r="QVR66" s="340"/>
      <c r="QVS66" s="340"/>
      <c r="QVT66" s="340"/>
      <c r="QVU66" s="340"/>
      <c r="QVV66" s="340"/>
      <c r="QVW66" s="340"/>
      <c r="QVX66" s="340"/>
      <c r="QVY66" s="340"/>
      <c r="QVZ66" s="340"/>
      <c r="QWA66" s="340"/>
      <c r="QWB66" s="340"/>
      <c r="QWC66" s="340"/>
      <c r="QWD66" s="340"/>
      <c r="QWE66" s="340"/>
      <c r="QWF66" s="340"/>
      <c r="QWG66" s="340"/>
      <c r="QWH66" s="340"/>
      <c r="QWI66" s="340"/>
      <c r="QWJ66" s="340"/>
      <c r="QWK66" s="340"/>
      <c r="QWL66" s="340"/>
      <c r="QWM66" s="340"/>
      <c r="QWN66" s="340"/>
      <c r="QWO66" s="340"/>
      <c r="QWP66" s="340"/>
      <c r="QWQ66" s="340"/>
      <c r="QWR66" s="340"/>
      <c r="QWS66" s="340"/>
      <c r="QWT66" s="340"/>
      <c r="QWU66" s="340"/>
      <c r="QWV66" s="340"/>
      <c r="QWW66" s="340"/>
      <c r="QWX66" s="340"/>
      <c r="QWY66" s="340"/>
      <c r="QWZ66" s="340"/>
      <c r="QXA66" s="340"/>
      <c r="QXB66" s="340"/>
      <c r="QXC66" s="340"/>
      <c r="QXD66" s="340"/>
      <c r="QXE66" s="340"/>
      <c r="QXF66" s="340"/>
      <c r="QXG66" s="340"/>
      <c r="QXH66" s="340"/>
      <c r="QXI66" s="340"/>
      <c r="QXJ66" s="340"/>
      <c r="QXK66" s="340"/>
      <c r="QXL66" s="340"/>
      <c r="QXM66" s="340"/>
      <c r="QXN66" s="340"/>
      <c r="QXO66" s="340"/>
      <c r="QXP66" s="340"/>
      <c r="QXQ66" s="340"/>
      <c r="QXR66" s="340"/>
      <c r="QXS66" s="340"/>
      <c r="QXT66" s="340"/>
      <c r="QXU66" s="340"/>
      <c r="QXV66" s="340"/>
      <c r="QXW66" s="340"/>
      <c r="QXX66" s="340"/>
      <c r="QXY66" s="340"/>
      <c r="QXZ66" s="340"/>
      <c r="QYA66" s="340"/>
      <c r="QYB66" s="340"/>
      <c r="QYC66" s="340"/>
      <c r="QYD66" s="340"/>
      <c r="QYE66" s="340"/>
      <c r="QYF66" s="340"/>
      <c r="QYG66" s="340"/>
      <c r="QYH66" s="340"/>
      <c r="QYI66" s="340"/>
      <c r="QYJ66" s="340"/>
      <c r="QYK66" s="340"/>
      <c r="QYL66" s="340"/>
      <c r="QYM66" s="340"/>
      <c r="QYN66" s="340"/>
      <c r="QYO66" s="340"/>
      <c r="QYP66" s="340"/>
      <c r="QYQ66" s="340"/>
      <c r="QYR66" s="340"/>
      <c r="QYS66" s="340"/>
      <c r="QYT66" s="340"/>
      <c r="QYU66" s="340"/>
      <c r="QYV66" s="340"/>
      <c r="QYW66" s="340"/>
      <c r="QYX66" s="340"/>
      <c r="QYY66" s="340"/>
      <c r="QYZ66" s="340"/>
      <c r="QZA66" s="340"/>
      <c r="QZB66" s="340"/>
      <c r="QZC66" s="340"/>
      <c r="QZD66" s="340"/>
      <c r="QZE66" s="340"/>
      <c r="QZF66" s="340"/>
      <c r="QZG66" s="340"/>
      <c r="QZH66" s="340"/>
      <c r="QZI66" s="340"/>
      <c r="QZJ66" s="340"/>
      <c r="QZK66" s="340"/>
      <c r="QZL66" s="340"/>
      <c r="QZM66" s="340"/>
      <c r="QZN66" s="340"/>
      <c r="QZO66" s="340"/>
      <c r="QZP66" s="340"/>
      <c r="QZQ66" s="340"/>
      <c r="QZR66" s="340"/>
      <c r="QZS66" s="340"/>
      <c r="QZT66" s="340"/>
      <c r="QZU66" s="340"/>
      <c r="QZV66" s="340"/>
      <c r="QZW66" s="340"/>
      <c r="QZX66" s="340"/>
      <c r="QZY66" s="340"/>
      <c r="QZZ66" s="340"/>
      <c r="RAA66" s="340"/>
      <c r="RAB66" s="340"/>
      <c r="RAC66" s="340"/>
      <c r="RAD66" s="340"/>
      <c r="RAE66" s="340"/>
      <c r="RAF66" s="340"/>
      <c r="RAG66" s="340"/>
      <c r="RAH66" s="340"/>
      <c r="RAI66" s="340"/>
      <c r="RAJ66" s="340"/>
      <c r="RAK66" s="340"/>
      <c r="RAL66" s="340"/>
      <c r="RAM66" s="340"/>
      <c r="RAN66" s="340"/>
      <c r="RAO66" s="340"/>
      <c r="RAP66" s="340"/>
      <c r="RAQ66" s="340"/>
      <c r="RAR66" s="340"/>
      <c r="RAS66" s="340"/>
      <c r="RAT66" s="340"/>
      <c r="RAU66" s="340"/>
      <c r="RAV66" s="340"/>
      <c r="RAW66" s="340"/>
      <c r="RAX66" s="340"/>
      <c r="RAY66" s="340"/>
      <c r="RAZ66" s="340"/>
      <c r="RBA66" s="340"/>
      <c r="RBB66" s="340"/>
      <c r="RBC66" s="340"/>
      <c r="RBD66" s="340"/>
      <c r="RBE66" s="340"/>
      <c r="RBF66" s="340"/>
      <c r="RBG66" s="340"/>
      <c r="RBH66" s="340"/>
      <c r="RBI66" s="340"/>
      <c r="RBJ66" s="340"/>
      <c r="RBK66" s="340"/>
      <c r="RBL66" s="340"/>
      <c r="RBM66" s="340"/>
      <c r="RBN66" s="340"/>
      <c r="RBO66" s="340"/>
      <c r="RBP66" s="340"/>
      <c r="RBQ66" s="340"/>
      <c r="RBR66" s="340"/>
      <c r="RBS66" s="340"/>
      <c r="RBT66" s="340"/>
      <c r="RBU66" s="340"/>
      <c r="RBV66" s="340"/>
      <c r="RBW66" s="340"/>
      <c r="RBX66" s="340"/>
      <c r="RBY66" s="340"/>
      <c r="RBZ66" s="340"/>
      <c r="RCA66" s="340"/>
      <c r="RCB66" s="340"/>
      <c r="RCC66" s="340"/>
      <c r="RCD66" s="340"/>
      <c r="RCE66" s="340"/>
      <c r="RCF66" s="340"/>
      <c r="RCG66" s="340"/>
      <c r="RCH66" s="340"/>
      <c r="RCI66" s="340"/>
      <c r="RCJ66" s="340"/>
      <c r="RCK66" s="340"/>
      <c r="RCL66" s="340"/>
      <c r="RCM66" s="340"/>
      <c r="RCN66" s="340"/>
      <c r="RCO66" s="340"/>
      <c r="RCP66" s="340"/>
      <c r="RCQ66" s="340"/>
      <c r="RCR66" s="340"/>
      <c r="RCS66" s="340"/>
      <c r="RCT66" s="340"/>
      <c r="RCU66" s="340"/>
      <c r="RCV66" s="340"/>
      <c r="RCW66" s="340"/>
      <c r="RCX66" s="340"/>
      <c r="RCY66" s="340"/>
      <c r="RCZ66" s="340"/>
      <c r="RDA66" s="340"/>
      <c r="RDB66" s="340"/>
      <c r="RDC66" s="340"/>
      <c r="RDD66" s="340"/>
      <c r="RDE66" s="340"/>
      <c r="RDF66" s="340"/>
      <c r="RDG66" s="340"/>
      <c r="RDH66" s="340"/>
      <c r="RDI66" s="340"/>
      <c r="RDJ66" s="340"/>
      <c r="RDK66" s="340"/>
      <c r="RDL66" s="340"/>
      <c r="RDM66" s="340"/>
      <c r="RDN66" s="340"/>
      <c r="RDO66" s="340"/>
      <c r="RDP66" s="340"/>
      <c r="RDQ66" s="340"/>
      <c r="RDR66" s="340"/>
      <c r="RDS66" s="340"/>
      <c r="RDT66" s="340"/>
      <c r="RDU66" s="340"/>
      <c r="RDV66" s="340"/>
      <c r="RDW66" s="340"/>
      <c r="RDX66" s="340"/>
      <c r="RDY66" s="340"/>
      <c r="RDZ66" s="340"/>
      <c r="REA66" s="340"/>
      <c r="REB66" s="340"/>
      <c r="REC66" s="340"/>
      <c r="RED66" s="340"/>
      <c r="REE66" s="340"/>
      <c r="REF66" s="340"/>
      <c r="REG66" s="340"/>
      <c r="REH66" s="340"/>
      <c r="REI66" s="340"/>
      <c r="REJ66" s="340"/>
      <c r="REK66" s="340"/>
      <c r="REL66" s="340"/>
      <c r="REM66" s="340"/>
      <c r="REN66" s="340"/>
      <c r="REO66" s="340"/>
      <c r="REP66" s="340"/>
      <c r="REQ66" s="340"/>
      <c r="RER66" s="340"/>
      <c r="RES66" s="340"/>
      <c r="RET66" s="340"/>
      <c r="REU66" s="340"/>
      <c r="REV66" s="340"/>
      <c r="REW66" s="340"/>
      <c r="REX66" s="340"/>
      <c r="REY66" s="340"/>
      <c r="REZ66" s="340"/>
      <c r="RFA66" s="340"/>
      <c r="RFB66" s="340"/>
      <c r="RFC66" s="340"/>
      <c r="RFD66" s="340"/>
      <c r="RFE66" s="340"/>
      <c r="RFF66" s="340"/>
      <c r="RFG66" s="340"/>
      <c r="RFH66" s="340"/>
      <c r="RFI66" s="340"/>
      <c r="RFJ66" s="340"/>
      <c r="RFK66" s="340"/>
      <c r="RFL66" s="340"/>
      <c r="RFM66" s="340"/>
      <c r="RFN66" s="340"/>
      <c r="RFO66" s="340"/>
      <c r="RFP66" s="340"/>
      <c r="RFQ66" s="340"/>
      <c r="RFR66" s="340"/>
      <c r="RFS66" s="340"/>
      <c r="RFT66" s="340"/>
      <c r="RFU66" s="340"/>
      <c r="RFV66" s="340"/>
      <c r="RFW66" s="340"/>
      <c r="RFX66" s="340"/>
      <c r="RFY66" s="340"/>
      <c r="RFZ66" s="340"/>
      <c r="RGA66" s="340"/>
      <c r="RGB66" s="340"/>
      <c r="RGC66" s="340"/>
      <c r="RGD66" s="340"/>
      <c r="RGE66" s="340"/>
      <c r="RGF66" s="340"/>
      <c r="RGG66" s="340"/>
      <c r="RGH66" s="340"/>
      <c r="RGI66" s="340"/>
      <c r="RGJ66" s="340"/>
      <c r="RGK66" s="340"/>
      <c r="RGL66" s="340"/>
      <c r="RGM66" s="340"/>
      <c r="RGN66" s="340"/>
      <c r="RGO66" s="340"/>
      <c r="RGP66" s="340"/>
      <c r="RGQ66" s="340"/>
      <c r="RGR66" s="340"/>
      <c r="RGS66" s="340"/>
      <c r="RGT66" s="340"/>
      <c r="RGU66" s="340"/>
      <c r="RGV66" s="340"/>
      <c r="RGW66" s="340"/>
      <c r="RGX66" s="340"/>
      <c r="RGY66" s="340"/>
      <c r="RGZ66" s="340"/>
      <c r="RHA66" s="340"/>
      <c r="RHB66" s="340"/>
      <c r="RHC66" s="340"/>
      <c r="RHD66" s="340"/>
      <c r="RHE66" s="340"/>
      <c r="RHF66" s="340"/>
      <c r="RHG66" s="340"/>
      <c r="RHH66" s="340"/>
      <c r="RHI66" s="340"/>
      <c r="RHJ66" s="340"/>
      <c r="RHK66" s="340"/>
      <c r="RHL66" s="340"/>
      <c r="RHM66" s="340"/>
      <c r="RHN66" s="340"/>
      <c r="RHO66" s="340"/>
      <c r="RHP66" s="340"/>
      <c r="RHQ66" s="340"/>
      <c r="RHR66" s="340"/>
      <c r="RHS66" s="340"/>
      <c r="RHT66" s="340"/>
      <c r="RHU66" s="340"/>
      <c r="RHV66" s="340"/>
      <c r="RHW66" s="340"/>
      <c r="RHX66" s="340"/>
      <c r="RHY66" s="340"/>
      <c r="RHZ66" s="340"/>
      <c r="RIA66" s="340"/>
      <c r="RIB66" s="340"/>
      <c r="RIC66" s="340"/>
      <c r="RID66" s="340"/>
      <c r="RIE66" s="340"/>
      <c r="RIF66" s="340"/>
      <c r="RIG66" s="340"/>
      <c r="RIH66" s="340"/>
      <c r="RII66" s="340"/>
      <c r="RIJ66" s="340"/>
      <c r="RIK66" s="340"/>
      <c r="RIL66" s="340"/>
      <c r="RIM66" s="340"/>
      <c r="RIN66" s="340"/>
      <c r="RIO66" s="340"/>
      <c r="RIP66" s="340"/>
      <c r="RIQ66" s="340"/>
      <c r="RIR66" s="340"/>
      <c r="RIS66" s="340"/>
      <c r="RIT66" s="340"/>
      <c r="RIU66" s="340"/>
      <c r="RIV66" s="340"/>
      <c r="RIW66" s="340"/>
      <c r="RIX66" s="340"/>
      <c r="RIY66" s="340"/>
      <c r="RIZ66" s="340"/>
      <c r="RJA66" s="340"/>
      <c r="RJB66" s="340"/>
      <c r="RJC66" s="340"/>
      <c r="RJD66" s="340"/>
      <c r="RJE66" s="340"/>
      <c r="RJF66" s="340"/>
      <c r="RJG66" s="340"/>
      <c r="RJH66" s="340"/>
      <c r="RJI66" s="340"/>
      <c r="RJJ66" s="340"/>
      <c r="RJK66" s="340"/>
      <c r="RJL66" s="340"/>
      <c r="RJM66" s="340"/>
      <c r="RJN66" s="340"/>
      <c r="RJO66" s="340"/>
      <c r="RJP66" s="340"/>
      <c r="RJQ66" s="340"/>
      <c r="RJR66" s="340"/>
      <c r="RJS66" s="340"/>
      <c r="RJT66" s="340"/>
      <c r="RJU66" s="340"/>
      <c r="RJV66" s="340"/>
      <c r="RJW66" s="340"/>
      <c r="RJX66" s="340"/>
      <c r="RJY66" s="340"/>
      <c r="RJZ66" s="340"/>
      <c r="RKA66" s="340"/>
      <c r="RKB66" s="340"/>
      <c r="RKC66" s="340"/>
      <c r="RKD66" s="340"/>
      <c r="RKE66" s="340"/>
      <c r="RKF66" s="340"/>
      <c r="RKG66" s="340"/>
      <c r="RKH66" s="340"/>
      <c r="RKI66" s="340"/>
      <c r="RKJ66" s="340"/>
      <c r="RKK66" s="340"/>
      <c r="RKL66" s="340"/>
      <c r="RKM66" s="340"/>
      <c r="RKN66" s="340"/>
      <c r="RKO66" s="340"/>
      <c r="RKP66" s="340"/>
      <c r="RKQ66" s="340"/>
      <c r="RKR66" s="340"/>
      <c r="RKS66" s="340"/>
      <c r="RKT66" s="340"/>
      <c r="RKU66" s="340"/>
      <c r="RKV66" s="340"/>
      <c r="RKW66" s="340"/>
      <c r="RKX66" s="340"/>
      <c r="RKY66" s="340"/>
      <c r="RKZ66" s="340"/>
      <c r="RLA66" s="340"/>
      <c r="RLB66" s="340"/>
      <c r="RLC66" s="340"/>
      <c r="RLD66" s="340"/>
      <c r="RLE66" s="340"/>
      <c r="RLF66" s="340"/>
      <c r="RLG66" s="340"/>
      <c r="RLH66" s="340"/>
      <c r="RLI66" s="340"/>
      <c r="RLJ66" s="340"/>
      <c r="RLK66" s="340"/>
      <c r="RLL66" s="340"/>
      <c r="RLM66" s="340"/>
      <c r="RLN66" s="340"/>
      <c r="RLO66" s="340"/>
      <c r="RLP66" s="340"/>
      <c r="RLQ66" s="340"/>
      <c r="RLR66" s="340"/>
      <c r="RLS66" s="340"/>
      <c r="RLT66" s="340"/>
      <c r="RLU66" s="340"/>
      <c r="RLV66" s="340"/>
      <c r="RLW66" s="340"/>
      <c r="RLX66" s="340"/>
      <c r="RLY66" s="340"/>
      <c r="RLZ66" s="340"/>
      <c r="RMA66" s="340"/>
      <c r="RMB66" s="340"/>
      <c r="RMC66" s="340"/>
      <c r="RMD66" s="340"/>
      <c r="RME66" s="340"/>
      <c r="RMF66" s="340"/>
      <c r="RMG66" s="340"/>
      <c r="RMH66" s="340"/>
      <c r="RMI66" s="340"/>
      <c r="RMJ66" s="340"/>
      <c r="RMK66" s="340"/>
      <c r="RML66" s="340"/>
      <c r="RMM66" s="340"/>
      <c r="RMN66" s="340"/>
      <c r="RMO66" s="340"/>
      <c r="RMP66" s="340"/>
      <c r="RMQ66" s="340"/>
      <c r="RMR66" s="340"/>
      <c r="RMS66" s="340"/>
      <c r="RMT66" s="340"/>
      <c r="RMU66" s="340"/>
      <c r="RMV66" s="340"/>
      <c r="RMW66" s="340"/>
      <c r="RMX66" s="340"/>
      <c r="RMY66" s="340"/>
      <c r="RMZ66" s="340"/>
      <c r="RNA66" s="340"/>
      <c r="RNB66" s="340"/>
      <c r="RNC66" s="340"/>
      <c r="RND66" s="340"/>
      <c r="RNE66" s="340"/>
      <c r="RNF66" s="340"/>
      <c r="RNG66" s="340"/>
      <c r="RNH66" s="340"/>
      <c r="RNI66" s="340"/>
      <c r="RNJ66" s="340"/>
      <c r="RNK66" s="340"/>
      <c r="RNL66" s="340"/>
      <c r="RNM66" s="340"/>
      <c r="RNN66" s="340"/>
      <c r="RNO66" s="340"/>
      <c r="RNP66" s="340"/>
      <c r="RNQ66" s="340"/>
      <c r="RNR66" s="340"/>
      <c r="RNS66" s="340"/>
      <c r="RNT66" s="340"/>
      <c r="RNU66" s="340"/>
      <c r="RNV66" s="340"/>
      <c r="RNW66" s="340"/>
      <c r="RNX66" s="340"/>
      <c r="RNY66" s="340"/>
      <c r="RNZ66" s="340"/>
      <c r="ROA66" s="340"/>
      <c r="ROB66" s="340"/>
      <c r="ROC66" s="340"/>
      <c r="ROD66" s="340"/>
      <c r="ROE66" s="340"/>
      <c r="ROF66" s="340"/>
      <c r="ROG66" s="340"/>
      <c r="ROH66" s="340"/>
      <c r="ROI66" s="340"/>
      <c r="ROJ66" s="340"/>
      <c r="ROK66" s="340"/>
      <c r="ROL66" s="340"/>
      <c r="ROM66" s="340"/>
      <c r="RON66" s="340"/>
      <c r="ROO66" s="340"/>
      <c r="ROP66" s="340"/>
      <c r="ROQ66" s="340"/>
      <c r="ROR66" s="340"/>
      <c r="ROS66" s="340"/>
      <c r="ROT66" s="340"/>
      <c r="ROU66" s="340"/>
      <c r="ROV66" s="340"/>
      <c r="ROW66" s="340"/>
      <c r="ROX66" s="340"/>
      <c r="ROY66" s="340"/>
      <c r="ROZ66" s="340"/>
      <c r="RPA66" s="340"/>
      <c r="RPB66" s="340"/>
      <c r="RPC66" s="340"/>
      <c r="RPD66" s="340"/>
      <c r="RPE66" s="340"/>
      <c r="RPF66" s="340"/>
      <c r="RPG66" s="340"/>
      <c r="RPH66" s="340"/>
      <c r="RPI66" s="340"/>
      <c r="RPJ66" s="340"/>
      <c r="RPK66" s="340"/>
      <c r="RPL66" s="340"/>
      <c r="RPM66" s="340"/>
      <c r="RPN66" s="340"/>
      <c r="RPO66" s="340"/>
      <c r="RPP66" s="340"/>
      <c r="RPQ66" s="340"/>
      <c r="RPR66" s="340"/>
      <c r="RPS66" s="340"/>
      <c r="RPT66" s="340"/>
      <c r="RPU66" s="340"/>
      <c r="RPV66" s="340"/>
      <c r="RPW66" s="340"/>
      <c r="RPX66" s="340"/>
      <c r="RPY66" s="340"/>
      <c r="RPZ66" s="340"/>
      <c r="RQA66" s="340"/>
      <c r="RQB66" s="340"/>
      <c r="RQC66" s="340"/>
      <c r="RQD66" s="340"/>
      <c r="RQE66" s="340"/>
      <c r="RQF66" s="340"/>
      <c r="RQG66" s="340"/>
      <c r="RQH66" s="340"/>
      <c r="RQI66" s="340"/>
      <c r="RQJ66" s="340"/>
      <c r="RQK66" s="340"/>
      <c r="RQL66" s="340"/>
      <c r="RQM66" s="340"/>
      <c r="RQN66" s="340"/>
      <c r="RQO66" s="340"/>
      <c r="RQP66" s="340"/>
      <c r="RQQ66" s="340"/>
      <c r="RQR66" s="340"/>
      <c r="RQS66" s="340"/>
      <c r="RQT66" s="340"/>
      <c r="RQU66" s="340"/>
      <c r="RQV66" s="340"/>
      <c r="RQW66" s="340"/>
      <c r="RQX66" s="340"/>
      <c r="RQY66" s="340"/>
      <c r="RQZ66" s="340"/>
      <c r="RRA66" s="340"/>
      <c r="RRB66" s="340"/>
      <c r="RRC66" s="340"/>
      <c r="RRD66" s="340"/>
      <c r="RRE66" s="340"/>
      <c r="RRF66" s="340"/>
      <c r="RRG66" s="340"/>
      <c r="RRH66" s="340"/>
      <c r="RRI66" s="340"/>
      <c r="RRJ66" s="340"/>
      <c r="RRK66" s="340"/>
      <c r="RRL66" s="340"/>
      <c r="RRM66" s="340"/>
      <c r="RRN66" s="340"/>
      <c r="RRO66" s="340"/>
      <c r="RRP66" s="340"/>
      <c r="RRQ66" s="340"/>
      <c r="RRR66" s="340"/>
      <c r="RRS66" s="340"/>
      <c r="RRT66" s="340"/>
      <c r="RRU66" s="340"/>
      <c r="RRV66" s="340"/>
      <c r="RRW66" s="340"/>
      <c r="RRX66" s="340"/>
      <c r="RRY66" s="340"/>
      <c r="RRZ66" s="340"/>
      <c r="RSA66" s="340"/>
      <c r="RSB66" s="340"/>
      <c r="RSC66" s="340"/>
      <c r="RSD66" s="340"/>
      <c r="RSE66" s="340"/>
      <c r="RSF66" s="340"/>
      <c r="RSG66" s="340"/>
      <c r="RSH66" s="340"/>
      <c r="RSI66" s="340"/>
      <c r="RSJ66" s="340"/>
      <c r="RSK66" s="340"/>
      <c r="RSL66" s="340"/>
      <c r="RSM66" s="340"/>
      <c r="RSN66" s="340"/>
      <c r="RSO66" s="340"/>
      <c r="RSP66" s="340"/>
      <c r="RSQ66" s="340"/>
      <c r="RSR66" s="340"/>
      <c r="RSS66" s="340"/>
      <c r="RST66" s="340"/>
      <c r="RSU66" s="340"/>
      <c r="RSV66" s="340"/>
      <c r="RSW66" s="340"/>
      <c r="RSX66" s="340"/>
      <c r="RSY66" s="340"/>
      <c r="RSZ66" s="340"/>
      <c r="RTA66" s="340"/>
      <c r="RTB66" s="340"/>
      <c r="RTC66" s="340"/>
      <c r="RTD66" s="340"/>
      <c r="RTE66" s="340"/>
      <c r="RTF66" s="340"/>
      <c r="RTG66" s="340"/>
      <c r="RTH66" s="340"/>
      <c r="RTI66" s="340"/>
      <c r="RTJ66" s="340"/>
      <c r="RTK66" s="340"/>
      <c r="RTL66" s="340"/>
      <c r="RTM66" s="340"/>
      <c r="RTN66" s="340"/>
      <c r="RTO66" s="340"/>
      <c r="RTP66" s="340"/>
      <c r="RTQ66" s="340"/>
      <c r="RTR66" s="340"/>
      <c r="RTS66" s="340"/>
      <c r="RTT66" s="340"/>
      <c r="RTU66" s="340"/>
      <c r="RTV66" s="340"/>
      <c r="RTW66" s="340"/>
      <c r="RTX66" s="340"/>
      <c r="RTY66" s="340"/>
      <c r="RTZ66" s="340"/>
      <c r="RUA66" s="340"/>
      <c r="RUB66" s="340"/>
      <c r="RUC66" s="340"/>
      <c r="RUD66" s="340"/>
      <c r="RUE66" s="340"/>
      <c r="RUF66" s="340"/>
      <c r="RUG66" s="340"/>
      <c r="RUH66" s="340"/>
      <c r="RUI66" s="340"/>
      <c r="RUJ66" s="340"/>
      <c r="RUK66" s="340"/>
      <c r="RUL66" s="340"/>
      <c r="RUM66" s="340"/>
      <c r="RUN66" s="340"/>
      <c r="RUO66" s="340"/>
      <c r="RUP66" s="340"/>
      <c r="RUQ66" s="340"/>
      <c r="RUR66" s="340"/>
      <c r="RUS66" s="340"/>
      <c r="RUT66" s="340"/>
      <c r="RUU66" s="340"/>
      <c r="RUV66" s="340"/>
      <c r="RUW66" s="340"/>
      <c r="RUX66" s="340"/>
      <c r="RUY66" s="340"/>
      <c r="RUZ66" s="340"/>
      <c r="RVA66" s="340"/>
      <c r="RVB66" s="340"/>
      <c r="RVC66" s="340"/>
      <c r="RVD66" s="340"/>
      <c r="RVE66" s="340"/>
      <c r="RVF66" s="340"/>
      <c r="RVG66" s="340"/>
      <c r="RVH66" s="340"/>
      <c r="RVI66" s="340"/>
      <c r="RVJ66" s="340"/>
      <c r="RVK66" s="340"/>
      <c r="RVL66" s="340"/>
      <c r="RVM66" s="340"/>
      <c r="RVN66" s="340"/>
      <c r="RVO66" s="340"/>
      <c r="RVP66" s="340"/>
      <c r="RVQ66" s="340"/>
      <c r="RVR66" s="340"/>
      <c r="RVS66" s="340"/>
      <c r="RVT66" s="340"/>
      <c r="RVU66" s="340"/>
      <c r="RVV66" s="340"/>
      <c r="RVW66" s="340"/>
      <c r="RVX66" s="340"/>
      <c r="RVY66" s="340"/>
      <c r="RVZ66" s="340"/>
      <c r="RWA66" s="340"/>
      <c r="RWB66" s="340"/>
      <c r="RWC66" s="340"/>
      <c r="RWD66" s="340"/>
      <c r="RWE66" s="340"/>
      <c r="RWF66" s="340"/>
      <c r="RWG66" s="340"/>
      <c r="RWH66" s="340"/>
      <c r="RWI66" s="340"/>
      <c r="RWJ66" s="340"/>
      <c r="RWK66" s="340"/>
      <c r="RWL66" s="340"/>
      <c r="RWM66" s="340"/>
      <c r="RWN66" s="340"/>
      <c r="RWO66" s="340"/>
      <c r="RWP66" s="340"/>
      <c r="RWQ66" s="340"/>
      <c r="RWR66" s="340"/>
      <c r="RWS66" s="340"/>
      <c r="RWT66" s="340"/>
      <c r="RWU66" s="340"/>
      <c r="RWV66" s="340"/>
      <c r="RWW66" s="340"/>
      <c r="RWX66" s="340"/>
      <c r="RWY66" s="340"/>
      <c r="RWZ66" s="340"/>
      <c r="RXA66" s="340"/>
      <c r="RXB66" s="340"/>
      <c r="RXC66" s="340"/>
      <c r="RXD66" s="340"/>
      <c r="RXE66" s="340"/>
      <c r="RXF66" s="340"/>
      <c r="RXG66" s="340"/>
      <c r="RXH66" s="340"/>
      <c r="RXI66" s="340"/>
      <c r="RXJ66" s="340"/>
      <c r="RXK66" s="340"/>
      <c r="RXL66" s="340"/>
      <c r="RXM66" s="340"/>
      <c r="RXN66" s="340"/>
      <c r="RXO66" s="340"/>
      <c r="RXP66" s="340"/>
      <c r="RXQ66" s="340"/>
      <c r="RXR66" s="340"/>
      <c r="RXS66" s="340"/>
      <c r="RXT66" s="340"/>
      <c r="RXU66" s="340"/>
      <c r="RXV66" s="340"/>
      <c r="RXW66" s="340"/>
      <c r="RXX66" s="340"/>
      <c r="RXY66" s="340"/>
      <c r="RXZ66" s="340"/>
      <c r="RYA66" s="340"/>
      <c r="RYB66" s="340"/>
      <c r="RYC66" s="340"/>
      <c r="RYD66" s="340"/>
      <c r="RYE66" s="340"/>
      <c r="RYF66" s="340"/>
      <c r="RYG66" s="340"/>
      <c r="RYH66" s="340"/>
      <c r="RYI66" s="340"/>
      <c r="RYJ66" s="340"/>
      <c r="RYK66" s="340"/>
      <c r="RYL66" s="340"/>
      <c r="RYM66" s="340"/>
      <c r="RYN66" s="340"/>
      <c r="RYO66" s="340"/>
      <c r="RYP66" s="340"/>
      <c r="RYQ66" s="340"/>
      <c r="RYR66" s="340"/>
      <c r="RYS66" s="340"/>
      <c r="RYT66" s="340"/>
      <c r="RYU66" s="340"/>
      <c r="RYV66" s="340"/>
      <c r="RYW66" s="340"/>
      <c r="RYX66" s="340"/>
      <c r="RYY66" s="340"/>
      <c r="RYZ66" s="340"/>
      <c r="RZA66" s="340"/>
      <c r="RZB66" s="340"/>
      <c r="RZC66" s="340"/>
      <c r="RZD66" s="340"/>
      <c r="RZE66" s="340"/>
      <c r="RZF66" s="340"/>
      <c r="RZG66" s="340"/>
      <c r="RZH66" s="340"/>
      <c r="RZI66" s="340"/>
      <c r="RZJ66" s="340"/>
      <c r="RZK66" s="340"/>
      <c r="RZL66" s="340"/>
      <c r="RZM66" s="340"/>
      <c r="RZN66" s="340"/>
      <c r="RZO66" s="340"/>
      <c r="RZP66" s="340"/>
      <c r="RZQ66" s="340"/>
      <c r="RZR66" s="340"/>
      <c r="RZS66" s="340"/>
      <c r="RZT66" s="340"/>
      <c r="RZU66" s="340"/>
      <c r="RZV66" s="340"/>
      <c r="RZW66" s="340"/>
      <c r="RZX66" s="340"/>
      <c r="RZY66" s="340"/>
      <c r="RZZ66" s="340"/>
      <c r="SAA66" s="340"/>
      <c r="SAB66" s="340"/>
      <c r="SAC66" s="340"/>
      <c r="SAD66" s="340"/>
      <c r="SAE66" s="340"/>
      <c r="SAF66" s="340"/>
      <c r="SAG66" s="340"/>
      <c r="SAH66" s="340"/>
      <c r="SAI66" s="340"/>
      <c r="SAJ66" s="340"/>
      <c r="SAK66" s="340"/>
      <c r="SAL66" s="340"/>
      <c r="SAM66" s="340"/>
      <c r="SAN66" s="340"/>
      <c r="SAO66" s="340"/>
      <c r="SAP66" s="340"/>
      <c r="SAQ66" s="340"/>
      <c r="SAR66" s="340"/>
      <c r="SAS66" s="340"/>
      <c r="SAT66" s="340"/>
      <c r="SAU66" s="340"/>
      <c r="SAV66" s="340"/>
      <c r="SAW66" s="340"/>
      <c r="SAX66" s="340"/>
      <c r="SAY66" s="340"/>
      <c r="SAZ66" s="340"/>
      <c r="SBA66" s="340"/>
      <c r="SBB66" s="340"/>
      <c r="SBC66" s="340"/>
      <c r="SBD66" s="340"/>
      <c r="SBE66" s="340"/>
      <c r="SBF66" s="340"/>
      <c r="SBG66" s="340"/>
      <c r="SBH66" s="340"/>
      <c r="SBI66" s="340"/>
      <c r="SBJ66" s="340"/>
      <c r="SBK66" s="340"/>
      <c r="SBL66" s="340"/>
      <c r="SBM66" s="340"/>
      <c r="SBN66" s="340"/>
      <c r="SBO66" s="340"/>
      <c r="SBP66" s="340"/>
      <c r="SBQ66" s="340"/>
      <c r="SBR66" s="340"/>
      <c r="SBS66" s="340"/>
      <c r="SBT66" s="340"/>
      <c r="SBU66" s="340"/>
      <c r="SBV66" s="340"/>
      <c r="SBW66" s="340"/>
      <c r="SBX66" s="340"/>
      <c r="SBY66" s="340"/>
      <c r="SBZ66" s="340"/>
      <c r="SCA66" s="340"/>
      <c r="SCB66" s="340"/>
      <c r="SCC66" s="340"/>
      <c r="SCD66" s="340"/>
      <c r="SCE66" s="340"/>
      <c r="SCF66" s="340"/>
      <c r="SCG66" s="340"/>
      <c r="SCH66" s="340"/>
      <c r="SCI66" s="340"/>
      <c r="SCJ66" s="340"/>
      <c r="SCK66" s="340"/>
      <c r="SCL66" s="340"/>
      <c r="SCM66" s="340"/>
      <c r="SCN66" s="340"/>
      <c r="SCO66" s="340"/>
      <c r="SCP66" s="340"/>
      <c r="SCQ66" s="340"/>
      <c r="SCR66" s="340"/>
      <c r="SCS66" s="340"/>
      <c r="SCT66" s="340"/>
      <c r="SCU66" s="340"/>
      <c r="SCV66" s="340"/>
      <c r="SCW66" s="340"/>
      <c r="SCX66" s="340"/>
      <c r="SCY66" s="340"/>
      <c r="SCZ66" s="340"/>
      <c r="SDA66" s="340"/>
      <c r="SDB66" s="340"/>
      <c r="SDC66" s="340"/>
      <c r="SDD66" s="340"/>
      <c r="SDE66" s="340"/>
      <c r="SDF66" s="340"/>
      <c r="SDG66" s="340"/>
      <c r="SDH66" s="340"/>
      <c r="SDI66" s="340"/>
      <c r="SDJ66" s="340"/>
      <c r="SDK66" s="340"/>
      <c r="SDL66" s="340"/>
      <c r="SDM66" s="340"/>
      <c r="SDN66" s="340"/>
      <c r="SDO66" s="340"/>
      <c r="SDP66" s="340"/>
      <c r="SDQ66" s="340"/>
      <c r="SDR66" s="340"/>
      <c r="SDS66" s="340"/>
      <c r="SDT66" s="340"/>
      <c r="SDU66" s="340"/>
      <c r="SDV66" s="340"/>
      <c r="SDW66" s="340"/>
      <c r="SDX66" s="340"/>
      <c r="SDY66" s="340"/>
      <c r="SDZ66" s="340"/>
      <c r="SEA66" s="340"/>
      <c r="SEB66" s="340"/>
      <c r="SEC66" s="340"/>
      <c r="SED66" s="340"/>
      <c r="SEE66" s="340"/>
      <c r="SEF66" s="340"/>
      <c r="SEG66" s="340"/>
      <c r="SEH66" s="340"/>
      <c r="SEI66" s="340"/>
      <c r="SEJ66" s="340"/>
      <c r="SEK66" s="340"/>
      <c r="SEL66" s="340"/>
      <c r="SEM66" s="340"/>
      <c r="SEN66" s="340"/>
      <c r="SEO66" s="340"/>
      <c r="SEP66" s="340"/>
      <c r="SEQ66" s="340"/>
      <c r="SER66" s="340"/>
      <c r="SES66" s="340"/>
      <c r="SET66" s="340"/>
      <c r="SEU66" s="340"/>
      <c r="SEV66" s="340"/>
      <c r="SEW66" s="340"/>
      <c r="SEX66" s="340"/>
      <c r="SEY66" s="340"/>
      <c r="SEZ66" s="340"/>
      <c r="SFA66" s="340"/>
      <c r="SFB66" s="340"/>
      <c r="SFC66" s="340"/>
      <c r="SFD66" s="340"/>
      <c r="SFE66" s="340"/>
      <c r="SFF66" s="340"/>
      <c r="SFG66" s="340"/>
      <c r="SFH66" s="340"/>
      <c r="SFI66" s="340"/>
      <c r="SFJ66" s="340"/>
      <c r="SFK66" s="340"/>
      <c r="SFL66" s="340"/>
      <c r="SFM66" s="340"/>
      <c r="SFN66" s="340"/>
      <c r="SFO66" s="340"/>
      <c r="SFP66" s="340"/>
      <c r="SFQ66" s="340"/>
      <c r="SFR66" s="340"/>
      <c r="SFS66" s="340"/>
      <c r="SFT66" s="340"/>
      <c r="SFU66" s="340"/>
      <c r="SFV66" s="340"/>
      <c r="SFW66" s="340"/>
      <c r="SFX66" s="340"/>
      <c r="SFY66" s="340"/>
      <c r="SFZ66" s="340"/>
      <c r="SGA66" s="340"/>
      <c r="SGB66" s="340"/>
      <c r="SGC66" s="340"/>
      <c r="SGD66" s="340"/>
      <c r="SGE66" s="340"/>
      <c r="SGF66" s="340"/>
      <c r="SGG66" s="340"/>
      <c r="SGH66" s="340"/>
      <c r="SGI66" s="340"/>
      <c r="SGJ66" s="340"/>
      <c r="SGK66" s="340"/>
      <c r="SGL66" s="340"/>
      <c r="SGM66" s="340"/>
      <c r="SGN66" s="340"/>
      <c r="SGO66" s="340"/>
      <c r="SGP66" s="340"/>
      <c r="SGQ66" s="340"/>
      <c r="SGR66" s="340"/>
      <c r="SGS66" s="340"/>
      <c r="SGT66" s="340"/>
      <c r="SGU66" s="340"/>
      <c r="SGV66" s="340"/>
      <c r="SGW66" s="340"/>
      <c r="SGX66" s="340"/>
      <c r="SGY66" s="340"/>
      <c r="SGZ66" s="340"/>
      <c r="SHA66" s="340"/>
      <c r="SHB66" s="340"/>
      <c r="SHC66" s="340"/>
      <c r="SHD66" s="340"/>
      <c r="SHE66" s="340"/>
      <c r="SHF66" s="340"/>
      <c r="SHG66" s="340"/>
      <c r="SHH66" s="340"/>
      <c r="SHI66" s="340"/>
      <c r="SHJ66" s="340"/>
      <c r="SHK66" s="340"/>
      <c r="SHL66" s="340"/>
      <c r="SHM66" s="340"/>
      <c r="SHN66" s="340"/>
      <c r="SHO66" s="340"/>
      <c r="SHP66" s="340"/>
      <c r="SHQ66" s="340"/>
      <c r="SHR66" s="340"/>
      <c r="SHS66" s="340"/>
      <c r="SHT66" s="340"/>
      <c r="SHU66" s="340"/>
      <c r="SHV66" s="340"/>
      <c r="SHW66" s="340"/>
      <c r="SHX66" s="340"/>
      <c r="SHY66" s="340"/>
      <c r="SHZ66" s="340"/>
      <c r="SIA66" s="340"/>
      <c r="SIB66" s="340"/>
      <c r="SIC66" s="340"/>
      <c r="SID66" s="340"/>
      <c r="SIE66" s="340"/>
      <c r="SIF66" s="340"/>
      <c r="SIG66" s="340"/>
      <c r="SIH66" s="340"/>
      <c r="SII66" s="340"/>
      <c r="SIJ66" s="340"/>
      <c r="SIK66" s="340"/>
      <c r="SIL66" s="340"/>
      <c r="SIM66" s="340"/>
      <c r="SIN66" s="340"/>
      <c r="SIO66" s="340"/>
      <c r="SIP66" s="340"/>
      <c r="SIQ66" s="340"/>
      <c r="SIR66" s="340"/>
      <c r="SIS66" s="340"/>
      <c r="SIT66" s="340"/>
      <c r="SIU66" s="340"/>
      <c r="SIV66" s="340"/>
      <c r="SIW66" s="340"/>
      <c r="SIX66" s="340"/>
      <c r="SIY66" s="340"/>
      <c r="SIZ66" s="340"/>
      <c r="SJA66" s="340"/>
      <c r="SJB66" s="340"/>
      <c r="SJC66" s="340"/>
      <c r="SJD66" s="340"/>
      <c r="SJE66" s="340"/>
      <c r="SJF66" s="340"/>
      <c r="SJG66" s="340"/>
      <c r="SJH66" s="340"/>
      <c r="SJI66" s="340"/>
      <c r="SJJ66" s="340"/>
      <c r="SJK66" s="340"/>
      <c r="SJL66" s="340"/>
      <c r="SJM66" s="340"/>
      <c r="SJN66" s="340"/>
      <c r="SJO66" s="340"/>
      <c r="SJP66" s="340"/>
      <c r="SJQ66" s="340"/>
      <c r="SJR66" s="340"/>
      <c r="SJS66" s="340"/>
      <c r="SJT66" s="340"/>
      <c r="SJU66" s="340"/>
      <c r="SJV66" s="340"/>
      <c r="SJW66" s="340"/>
      <c r="SJX66" s="340"/>
      <c r="SJY66" s="340"/>
      <c r="SJZ66" s="340"/>
      <c r="SKA66" s="340"/>
      <c r="SKB66" s="340"/>
      <c r="SKC66" s="340"/>
      <c r="SKD66" s="340"/>
      <c r="SKE66" s="340"/>
      <c r="SKF66" s="340"/>
      <c r="SKG66" s="340"/>
      <c r="SKH66" s="340"/>
      <c r="SKI66" s="340"/>
      <c r="SKJ66" s="340"/>
      <c r="SKK66" s="340"/>
      <c r="SKL66" s="340"/>
      <c r="SKM66" s="340"/>
      <c r="SKN66" s="340"/>
      <c r="SKO66" s="340"/>
      <c r="SKP66" s="340"/>
      <c r="SKQ66" s="340"/>
      <c r="SKR66" s="340"/>
      <c r="SKS66" s="340"/>
      <c r="SKT66" s="340"/>
      <c r="SKU66" s="340"/>
      <c r="SKV66" s="340"/>
      <c r="SKW66" s="340"/>
      <c r="SKX66" s="340"/>
      <c r="SKY66" s="340"/>
      <c r="SKZ66" s="340"/>
      <c r="SLA66" s="340"/>
      <c r="SLB66" s="340"/>
      <c r="SLC66" s="340"/>
      <c r="SLD66" s="340"/>
      <c r="SLE66" s="340"/>
      <c r="SLF66" s="340"/>
      <c r="SLG66" s="340"/>
      <c r="SLH66" s="340"/>
      <c r="SLI66" s="340"/>
      <c r="SLJ66" s="340"/>
      <c r="SLK66" s="340"/>
      <c r="SLL66" s="340"/>
      <c r="SLM66" s="340"/>
      <c r="SLN66" s="340"/>
      <c r="SLO66" s="340"/>
      <c r="SLP66" s="340"/>
      <c r="SLQ66" s="340"/>
      <c r="SLR66" s="340"/>
      <c r="SLS66" s="340"/>
      <c r="SLT66" s="340"/>
      <c r="SLU66" s="340"/>
      <c r="SLV66" s="340"/>
      <c r="SLW66" s="340"/>
      <c r="SLX66" s="340"/>
      <c r="SLY66" s="340"/>
      <c r="SLZ66" s="340"/>
      <c r="SMA66" s="340"/>
      <c r="SMB66" s="340"/>
      <c r="SMC66" s="340"/>
      <c r="SMD66" s="340"/>
      <c r="SME66" s="340"/>
      <c r="SMF66" s="340"/>
      <c r="SMG66" s="340"/>
      <c r="SMH66" s="340"/>
      <c r="SMI66" s="340"/>
      <c r="SMJ66" s="340"/>
      <c r="SMK66" s="340"/>
      <c r="SML66" s="340"/>
      <c r="SMM66" s="340"/>
      <c r="SMN66" s="340"/>
      <c r="SMO66" s="340"/>
      <c r="SMP66" s="340"/>
      <c r="SMQ66" s="340"/>
      <c r="SMR66" s="340"/>
      <c r="SMS66" s="340"/>
      <c r="SMT66" s="340"/>
      <c r="SMU66" s="340"/>
      <c r="SMV66" s="340"/>
      <c r="SMW66" s="340"/>
      <c r="SMX66" s="340"/>
      <c r="SMY66" s="340"/>
      <c r="SMZ66" s="340"/>
      <c r="SNA66" s="340"/>
      <c r="SNB66" s="340"/>
      <c r="SNC66" s="340"/>
      <c r="SND66" s="340"/>
      <c r="SNE66" s="340"/>
      <c r="SNF66" s="340"/>
      <c r="SNG66" s="340"/>
      <c r="SNH66" s="340"/>
      <c r="SNI66" s="340"/>
      <c r="SNJ66" s="340"/>
      <c r="SNK66" s="340"/>
      <c r="SNL66" s="340"/>
      <c r="SNM66" s="340"/>
      <c r="SNN66" s="340"/>
      <c r="SNO66" s="340"/>
      <c r="SNP66" s="340"/>
      <c r="SNQ66" s="340"/>
      <c r="SNR66" s="340"/>
      <c r="SNS66" s="340"/>
      <c r="SNT66" s="340"/>
      <c r="SNU66" s="340"/>
      <c r="SNV66" s="340"/>
      <c r="SNW66" s="340"/>
      <c r="SNX66" s="340"/>
      <c r="SNY66" s="340"/>
      <c r="SNZ66" s="340"/>
      <c r="SOA66" s="340"/>
      <c r="SOB66" s="340"/>
      <c r="SOC66" s="340"/>
      <c r="SOD66" s="340"/>
      <c r="SOE66" s="340"/>
      <c r="SOF66" s="340"/>
      <c r="SOG66" s="340"/>
      <c r="SOH66" s="340"/>
      <c r="SOI66" s="340"/>
      <c r="SOJ66" s="340"/>
      <c r="SOK66" s="340"/>
      <c r="SOL66" s="340"/>
      <c r="SOM66" s="340"/>
      <c r="SON66" s="340"/>
      <c r="SOO66" s="340"/>
      <c r="SOP66" s="340"/>
      <c r="SOQ66" s="340"/>
      <c r="SOR66" s="340"/>
      <c r="SOS66" s="340"/>
      <c r="SOT66" s="340"/>
      <c r="SOU66" s="340"/>
      <c r="SOV66" s="340"/>
      <c r="SOW66" s="340"/>
      <c r="SOX66" s="340"/>
      <c r="SOY66" s="340"/>
      <c r="SOZ66" s="340"/>
      <c r="SPA66" s="340"/>
      <c r="SPB66" s="340"/>
      <c r="SPC66" s="340"/>
      <c r="SPD66" s="340"/>
      <c r="SPE66" s="340"/>
      <c r="SPF66" s="340"/>
      <c r="SPG66" s="340"/>
      <c r="SPH66" s="340"/>
      <c r="SPI66" s="340"/>
      <c r="SPJ66" s="340"/>
      <c r="SPK66" s="340"/>
      <c r="SPL66" s="340"/>
      <c r="SPM66" s="340"/>
      <c r="SPN66" s="340"/>
      <c r="SPO66" s="340"/>
      <c r="SPP66" s="340"/>
      <c r="SPQ66" s="340"/>
      <c r="SPR66" s="340"/>
      <c r="SPS66" s="340"/>
      <c r="SPT66" s="340"/>
      <c r="SPU66" s="340"/>
      <c r="SPV66" s="340"/>
      <c r="SPW66" s="340"/>
      <c r="SPX66" s="340"/>
      <c r="SPY66" s="340"/>
      <c r="SPZ66" s="340"/>
      <c r="SQA66" s="340"/>
      <c r="SQB66" s="340"/>
      <c r="SQC66" s="340"/>
      <c r="SQD66" s="340"/>
      <c r="SQE66" s="340"/>
      <c r="SQF66" s="340"/>
      <c r="SQG66" s="340"/>
      <c r="SQH66" s="340"/>
      <c r="SQI66" s="340"/>
      <c r="SQJ66" s="340"/>
      <c r="SQK66" s="340"/>
      <c r="SQL66" s="340"/>
      <c r="SQM66" s="340"/>
      <c r="SQN66" s="340"/>
      <c r="SQO66" s="340"/>
      <c r="SQP66" s="340"/>
      <c r="SQQ66" s="340"/>
      <c r="SQR66" s="340"/>
      <c r="SQS66" s="340"/>
      <c r="SQT66" s="340"/>
      <c r="SQU66" s="340"/>
      <c r="SQV66" s="340"/>
      <c r="SQW66" s="340"/>
      <c r="SQX66" s="340"/>
      <c r="SQY66" s="340"/>
      <c r="SQZ66" s="340"/>
      <c r="SRA66" s="340"/>
      <c r="SRB66" s="340"/>
      <c r="SRC66" s="340"/>
      <c r="SRD66" s="340"/>
      <c r="SRE66" s="340"/>
      <c r="SRF66" s="340"/>
      <c r="SRG66" s="340"/>
      <c r="SRH66" s="340"/>
      <c r="SRI66" s="340"/>
      <c r="SRJ66" s="340"/>
      <c r="SRK66" s="340"/>
      <c r="SRL66" s="340"/>
      <c r="SRM66" s="340"/>
      <c r="SRN66" s="340"/>
      <c r="SRO66" s="340"/>
      <c r="SRP66" s="340"/>
      <c r="SRQ66" s="340"/>
      <c r="SRR66" s="340"/>
      <c r="SRS66" s="340"/>
      <c r="SRT66" s="340"/>
      <c r="SRU66" s="340"/>
      <c r="SRV66" s="340"/>
      <c r="SRW66" s="340"/>
      <c r="SRX66" s="340"/>
      <c r="SRY66" s="340"/>
      <c r="SRZ66" s="340"/>
      <c r="SSA66" s="340"/>
      <c r="SSB66" s="340"/>
      <c r="SSC66" s="340"/>
      <c r="SSD66" s="340"/>
      <c r="SSE66" s="340"/>
      <c r="SSF66" s="340"/>
      <c r="SSG66" s="340"/>
      <c r="SSH66" s="340"/>
      <c r="SSI66" s="340"/>
      <c r="SSJ66" s="340"/>
      <c r="SSK66" s="340"/>
      <c r="SSL66" s="340"/>
      <c r="SSM66" s="340"/>
      <c r="SSN66" s="340"/>
      <c r="SSO66" s="340"/>
      <c r="SSP66" s="340"/>
      <c r="SSQ66" s="340"/>
      <c r="SSR66" s="340"/>
      <c r="SSS66" s="340"/>
      <c r="SST66" s="340"/>
      <c r="SSU66" s="340"/>
      <c r="SSV66" s="340"/>
      <c r="SSW66" s="340"/>
      <c r="SSX66" s="340"/>
      <c r="SSY66" s="340"/>
      <c r="SSZ66" s="340"/>
      <c r="STA66" s="340"/>
      <c r="STB66" s="340"/>
      <c r="STC66" s="340"/>
      <c r="STD66" s="340"/>
      <c r="STE66" s="340"/>
      <c r="STF66" s="340"/>
      <c r="STG66" s="340"/>
      <c r="STH66" s="340"/>
      <c r="STI66" s="340"/>
      <c r="STJ66" s="340"/>
      <c r="STK66" s="340"/>
      <c r="STL66" s="340"/>
      <c r="STM66" s="340"/>
      <c r="STN66" s="340"/>
      <c r="STO66" s="340"/>
      <c r="STP66" s="340"/>
      <c r="STQ66" s="340"/>
      <c r="STR66" s="340"/>
      <c r="STS66" s="340"/>
      <c r="STT66" s="340"/>
      <c r="STU66" s="340"/>
      <c r="STV66" s="340"/>
      <c r="STW66" s="340"/>
      <c r="STX66" s="340"/>
      <c r="STY66" s="340"/>
      <c r="STZ66" s="340"/>
      <c r="SUA66" s="340"/>
      <c r="SUB66" s="340"/>
      <c r="SUC66" s="340"/>
      <c r="SUD66" s="340"/>
      <c r="SUE66" s="340"/>
      <c r="SUF66" s="340"/>
      <c r="SUG66" s="340"/>
      <c r="SUH66" s="340"/>
      <c r="SUI66" s="340"/>
      <c r="SUJ66" s="340"/>
      <c r="SUK66" s="340"/>
      <c r="SUL66" s="340"/>
      <c r="SUM66" s="340"/>
      <c r="SUN66" s="340"/>
      <c r="SUO66" s="340"/>
      <c r="SUP66" s="340"/>
      <c r="SUQ66" s="340"/>
      <c r="SUR66" s="340"/>
      <c r="SUS66" s="340"/>
      <c r="SUT66" s="340"/>
      <c r="SUU66" s="340"/>
      <c r="SUV66" s="340"/>
      <c r="SUW66" s="340"/>
      <c r="SUX66" s="340"/>
      <c r="SUY66" s="340"/>
      <c r="SUZ66" s="340"/>
      <c r="SVA66" s="340"/>
      <c r="SVB66" s="340"/>
      <c r="SVC66" s="340"/>
      <c r="SVD66" s="340"/>
      <c r="SVE66" s="340"/>
      <c r="SVF66" s="340"/>
      <c r="SVG66" s="340"/>
      <c r="SVH66" s="340"/>
      <c r="SVI66" s="340"/>
      <c r="SVJ66" s="340"/>
      <c r="SVK66" s="340"/>
      <c r="SVL66" s="340"/>
      <c r="SVM66" s="340"/>
      <c r="SVN66" s="340"/>
      <c r="SVO66" s="340"/>
      <c r="SVP66" s="340"/>
      <c r="SVQ66" s="340"/>
      <c r="SVR66" s="340"/>
      <c r="SVS66" s="340"/>
      <c r="SVT66" s="340"/>
      <c r="SVU66" s="340"/>
      <c r="SVV66" s="340"/>
      <c r="SVW66" s="340"/>
      <c r="SVX66" s="340"/>
      <c r="SVY66" s="340"/>
      <c r="SVZ66" s="340"/>
      <c r="SWA66" s="340"/>
      <c r="SWB66" s="340"/>
      <c r="SWC66" s="340"/>
      <c r="SWD66" s="340"/>
      <c r="SWE66" s="340"/>
      <c r="SWF66" s="340"/>
      <c r="SWG66" s="340"/>
      <c r="SWH66" s="340"/>
      <c r="SWI66" s="340"/>
      <c r="SWJ66" s="340"/>
      <c r="SWK66" s="340"/>
      <c r="SWL66" s="340"/>
      <c r="SWM66" s="340"/>
      <c r="SWN66" s="340"/>
      <c r="SWO66" s="340"/>
      <c r="SWP66" s="340"/>
      <c r="SWQ66" s="340"/>
      <c r="SWR66" s="340"/>
      <c r="SWS66" s="340"/>
      <c r="SWT66" s="340"/>
      <c r="SWU66" s="340"/>
      <c r="SWV66" s="340"/>
      <c r="SWW66" s="340"/>
      <c r="SWX66" s="340"/>
      <c r="SWY66" s="340"/>
      <c r="SWZ66" s="340"/>
      <c r="SXA66" s="340"/>
      <c r="SXB66" s="340"/>
      <c r="SXC66" s="340"/>
      <c r="SXD66" s="340"/>
      <c r="SXE66" s="340"/>
      <c r="SXF66" s="340"/>
      <c r="SXG66" s="340"/>
      <c r="SXH66" s="340"/>
      <c r="SXI66" s="340"/>
      <c r="SXJ66" s="340"/>
      <c r="SXK66" s="340"/>
      <c r="SXL66" s="340"/>
      <c r="SXM66" s="340"/>
      <c r="SXN66" s="340"/>
      <c r="SXO66" s="340"/>
      <c r="SXP66" s="340"/>
      <c r="SXQ66" s="340"/>
      <c r="SXR66" s="340"/>
      <c r="SXS66" s="340"/>
      <c r="SXT66" s="340"/>
      <c r="SXU66" s="340"/>
      <c r="SXV66" s="340"/>
      <c r="SXW66" s="340"/>
      <c r="SXX66" s="340"/>
      <c r="SXY66" s="340"/>
      <c r="SXZ66" s="340"/>
      <c r="SYA66" s="340"/>
      <c r="SYB66" s="340"/>
      <c r="SYC66" s="340"/>
      <c r="SYD66" s="340"/>
      <c r="SYE66" s="340"/>
      <c r="SYF66" s="340"/>
      <c r="SYG66" s="340"/>
      <c r="SYH66" s="340"/>
      <c r="SYI66" s="340"/>
      <c r="SYJ66" s="340"/>
      <c r="SYK66" s="340"/>
      <c r="SYL66" s="340"/>
      <c r="SYM66" s="340"/>
      <c r="SYN66" s="340"/>
      <c r="SYO66" s="340"/>
      <c r="SYP66" s="340"/>
      <c r="SYQ66" s="340"/>
      <c r="SYR66" s="340"/>
      <c r="SYS66" s="340"/>
      <c r="SYT66" s="340"/>
      <c r="SYU66" s="340"/>
      <c r="SYV66" s="340"/>
      <c r="SYW66" s="340"/>
      <c r="SYX66" s="340"/>
      <c r="SYY66" s="340"/>
      <c r="SYZ66" s="340"/>
      <c r="SZA66" s="340"/>
      <c r="SZB66" s="340"/>
      <c r="SZC66" s="340"/>
      <c r="SZD66" s="340"/>
      <c r="SZE66" s="340"/>
      <c r="SZF66" s="340"/>
      <c r="SZG66" s="340"/>
      <c r="SZH66" s="340"/>
      <c r="SZI66" s="340"/>
      <c r="SZJ66" s="340"/>
      <c r="SZK66" s="340"/>
      <c r="SZL66" s="340"/>
      <c r="SZM66" s="340"/>
      <c r="SZN66" s="340"/>
      <c r="SZO66" s="340"/>
      <c r="SZP66" s="340"/>
      <c r="SZQ66" s="340"/>
      <c r="SZR66" s="340"/>
      <c r="SZS66" s="340"/>
      <c r="SZT66" s="340"/>
      <c r="SZU66" s="340"/>
      <c r="SZV66" s="340"/>
      <c r="SZW66" s="340"/>
      <c r="SZX66" s="340"/>
      <c r="SZY66" s="340"/>
      <c r="SZZ66" s="340"/>
      <c r="TAA66" s="340"/>
      <c r="TAB66" s="340"/>
      <c r="TAC66" s="340"/>
      <c r="TAD66" s="340"/>
      <c r="TAE66" s="340"/>
      <c r="TAF66" s="340"/>
      <c r="TAG66" s="340"/>
      <c r="TAH66" s="340"/>
      <c r="TAI66" s="340"/>
      <c r="TAJ66" s="340"/>
      <c r="TAK66" s="340"/>
      <c r="TAL66" s="340"/>
      <c r="TAM66" s="340"/>
      <c r="TAN66" s="340"/>
      <c r="TAO66" s="340"/>
      <c r="TAP66" s="340"/>
      <c r="TAQ66" s="340"/>
      <c r="TAR66" s="340"/>
      <c r="TAS66" s="340"/>
      <c r="TAT66" s="340"/>
      <c r="TAU66" s="340"/>
      <c r="TAV66" s="340"/>
      <c r="TAW66" s="340"/>
      <c r="TAX66" s="340"/>
      <c r="TAY66" s="340"/>
      <c r="TAZ66" s="340"/>
      <c r="TBA66" s="340"/>
      <c r="TBB66" s="340"/>
      <c r="TBC66" s="340"/>
      <c r="TBD66" s="340"/>
      <c r="TBE66" s="340"/>
      <c r="TBF66" s="340"/>
      <c r="TBG66" s="340"/>
      <c r="TBH66" s="340"/>
      <c r="TBI66" s="340"/>
      <c r="TBJ66" s="340"/>
      <c r="TBK66" s="340"/>
      <c r="TBL66" s="340"/>
      <c r="TBM66" s="340"/>
      <c r="TBN66" s="340"/>
      <c r="TBO66" s="340"/>
      <c r="TBP66" s="340"/>
      <c r="TBQ66" s="340"/>
      <c r="TBR66" s="340"/>
      <c r="TBS66" s="340"/>
      <c r="TBT66" s="340"/>
      <c r="TBU66" s="340"/>
      <c r="TBV66" s="340"/>
      <c r="TBW66" s="340"/>
      <c r="TBX66" s="340"/>
      <c r="TBY66" s="340"/>
      <c r="TBZ66" s="340"/>
      <c r="TCA66" s="340"/>
      <c r="TCB66" s="340"/>
      <c r="TCC66" s="340"/>
      <c r="TCD66" s="340"/>
      <c r="TCE66" s="340"/>
      <c r="TCF66" s="340"/>
      <c r="TCG66" s="340"/>
      <c r="TCH66" s="340"/>
      <c r="TCI66" s="340"/>
      <c r="TCJ66" s="340"/>
      <c r="TCK66" s="340"/>
      <c r="TCL66" s="340"/>
      <c r="TCM66" s="340"/>
      <c r="TCN66" s="340"/>
      <c r="TCO66" s="340"/>
      <c r="TCP66" s="340"/>
      <c r="TCQ66" s="340"/>
      <c r="TCR66" s="340"/>
      <c r="TCS66" s="340"/>
      <c r="TCT66" s="340"/>
      <c r="TCU66" s="340"/>
      <c r="TCV66" s="340"/>
      <c r="TCW66" s="340"/>
      <c r="TCX66" s="340"/>
      <c r="TCY66" s="340"/>
      <c r="TCZ66" s="340"/>
      <c r="TDA66" s="340"/>
      <c r="TDB66" s="340"/>
      <c r="TDC66" s="340"/>
      <c r="TDD66" s="340"/>
      <c r="TDE66" s="340"/>
      <c r="TDF66" s="340"/>
      <c r="TDG66" s="340"/>
      <c r="TDH66" s="340"/>
      <c r="TDI66" s="340"/>
      <c r="TDJ66" s="340"/>
      <c r="TDK66" s="340"/>
      <c r="TDL66" s="340"/>
      <c r="TDM66" s="340"/>
      <c r="TDN66" s="340"/>
      <c r="TDO66" s="340"/>
      <c r="TDP66" s="340"/>
      <c r="TDQ66" s="340"/>
      <c r="TDR66" s="340"/>
      <c r="TDS66" s="340"/>
      <c r="TDT66" s="340"/>
      <c r="TDU66" s="340"/>
      <c r="TDV66" s="340"/>
      <c r="TDW66" s="340"/>
      <c r="TDX66" s="340"/>
      <c r="TDY66" s="340"/>
      <c r="TDZ66" s="340"/>
      <c r="TEA66" s="340"/>
      <c r="TEB66" s="340"/>
      <c r="TEC66" s="340"/>
      <c r="TED66" s="340"/>
      <c r="TEE66" s="340"/>
      <c r="TEF66" s="340"/>
      <c r="TEG66" s="340"/>
      <c r="TEH66" s="340"/>
      <c r="TEI66" s="340"/>
      <c r="TEJ66" s="340"/>
      <c r="TEK66" s="340"/>
      <c r="TEL66" s="340"/>
      <c r="TEM66" s="340"/>
      <c r="TEN66" s="340"/>
      <c r="TEO66" s="340"/>
      <c r="TEP66" s="340"/>
      <c r="TEQ66" s="340"/>
      <c r="TER66" s="340"/>
      <c r="TES66" s="340"/>
      <c r="TET66" s="340"/>
      <c r="TEU66" s="340"/>
      <c r="TEV66" s="340"/>
      <c r="TEW66" s="340"/>
      <c r="TEX66" s="340"/>
      <c r="TEY66" s="340"/>
      <c r="TEZ66" s="340"/>
      <c r="TFA66" s="340"/>
      <c r="TFB66" s="340"/>
      <c r="TFC66" s="340"/>
      <c r="TFD66" s="340"/>
      <c r="TFE66" s="340"/>
      <c r="TFF66" s="340"/>
      <c r="TFG66" s="340"/>
      <c r="TFH66" s="340"/>
      <c r="TFI66" s="340"/>
      <c r="TFJ66" s="340"/>
      <c r="TFK66" s="340"/>
      <c r="TFL66" s="340"/>
      <c r="TFM66" s="340"/>
      <c r="TFN66" s="340"/>
      <c r="TFO66" s="340"/>
      <c r="TFP66" s="340"/>
      <c r="TFQ66" s="340"/>
      <c r="TFR66" s="340"/>
      <c r="TFS66" s="340"/>
      <c r="TFT66" s="340"/>
      <c r="TFU66" s="340"/>
      <c r="TFV66" s="340"/>
      <c r="TFW66" s="340"/>
      <c r="TFX66" s="340"/>
      <c r="TFY66" s="340"/>
      <c r="TFZ66" s="340"/>
      <c r="TGA66" s="340"/>
      <c r="TGB66" s="340"/>
      <c r="TGC66" s="340"/>
      <c r="TGD66" s="340"/>
      <c r="TGE66" s="340"/>
      <c r="TGF66" s="340"/>
      <c r="TGG66" s="340"/>
      <c r="TGH66" s="340"/>
      <c r="TGI66" s="340"/>
      <c r="TGJ66" s="340"/>
      <c r="TGK66" s="340"/>
      <c r="TGL66" s="340"/>
      <c r="TGM66" s="340"/>
      <c r="TGN66" s="340"/>
      <c r="TGO66" s="340"/>
      <c r="TGP66" s="340"/>
      <c r="TGQ66" s="340"/>
      <c r="TGR66" s="340"/>
      <c r="TGS66" s="340"/>
      <c r="TGT66" s="340"/>
      <c r="TGU66" s="340"/>
      <c r="TGV66" s="340"/>
      <c r="TGW66" s="340"/>
      <c r="TGX66" s="340"/>
      <c r="TGY66" s="340"/>
      <c r="TGZ66" s="340"/>
      <c r="THA66" s="340"/>
      <c r="THB66" s="340"/>
      <c r="THC66" s="340"/>
      <c r="THD66" s="340"/>
      <c r="THE66" s="340"/>
      <c r="THF66" s="340"/>
      <c r="THG66" s="340"/>
      <c r="THH66" s="340"/>
      <c r="THI66" s="340"/>
      <c r="THJ66" s="340"/>
      <c r="THK66" s="340"/>
      <c r="THL66" s="340"/>
      <c r="THM66" s="340"/>
      <c r="THN66" s="340"/>
      <c r="THO66" s="340"/>
      <c r="THP66" s="340"/>
      <c r="THQ66" s="340"/>
      <c r="THR66" s="340"/>
      <c r="THS66" s="340"/>
      <c r="THT66" s="340"/>
      <c r="THU66" s="340"/>
      <c r="THV66" s="340"/>
      <c r="THW66" s="340"/>
      <c r="THX66" s="340"/>
      <c r="THY66" s="340"/>
      <c r="THZ66" s="340"/>
      <c r="TIA66" s="340"/>
      <c r="TIB66" s="340"/>
      <c r="TIC66" s="340"/>
      <c r="TID66" s="340"/>
      <c r="TIE66" s="340"/>
      <c r="TIF66" s="340"/>
      <c r="TIG66" s="340"/>
      <c r="TIH66" s="340"/>
      <c r="TII66" s="340"/>
      <c r="TIJ66" s="340"/>
      <c r="TIK66" s="340"/>
      <c r="TIL66" s="340"/>
      <c r="TIM66" s="340"/>
      <c r="TIN66" s="340"/>
      <c r="TIO66" s="340"/>
      <c r="TIP66" s="340"/>
      <c r="TIQ66" s="340"/>
      <c r="TIR66" s="340"/>
      <c r="TIS66" s="340"/>
      <c r="TIT66" s="340"/>
      <c r="TIU66" s="340"/>
      <c r="TIV66" s="340"/>
      <c r="TIW66" s="340"/>
      <c r="TIX66" s="340"/>
      <c r="TIY66" s="340"/>
      <c r="TIZ66" s="340"/>
      <c r="TJA66" s="340"/>
      <c r="TJB66" s="340"/>
      <c r="TJC66" s="340"/>
      <c r="TJD66" s="340"/>
      <c r="TJE66" s="340"/>
      <c r="TJF66" s="340"/>
      <c r="TJG66" s="340"/>
      <c r="TJH66" s="340"/>
      <c r="TJI66" s="340"/>
      <c r="TJJ66" s="340"/>
      <c r="TJK66" s="340"/>
      <c r="TJL66" s="340"/>
      <c r="TJM66" s="340"/>
      <c r="TJN66" s="340"/>
      <c r="TJO66" s="340"/>
      <c r="TJP66" s="340"/>
      <c r="TJQ66" s="340"/>
      <c r="TJR66" s="340"/>
      <c r="TJS66" s="340"/>
      <c r="TJT66" s="340"/>
      <c r="TJU66" s="340"/>
      <c r="TJV66" s="340"/>
      <c r="TJW66" s="340"/>
      <c r="TJX66" s="340"/>
      <c r="TJY66" s="340"/>
      <c r="TJZ66" s="340"/>
      <c r="TKA66" s="340"/>
      <c r="TKB66" s="340"/>
      <c r="TKC66" s="340"/>
      <c r="TKD66" s="340"/>
      <c r="TKE66" s="340"/>
      <c r="TKF66" s="340"/>
      <c r="TKG66" s="340"/>
      <c r="TKH66" s="340"/>
      <c r="TKI66" s="340"/>
      <c r="TKJ66" s="340"/>
      <c r="TKK66" s="340"/>
      <c r="TKL66" s="340"/>
      <c r="TKM66" s="340"/>
      <c r="TKN66" s="340"/>
      <c r="TKO66" s="340"/>
      <c r="TKP66" s="340"/>
      <c r="TKQ66" s="340"/>
      <c r="TKR66" s="340"/>
      <c r="TKS66" s="340"/>
      <c r="TKT66" s="340"/>
      <c r="TKU66" s="340"/>
      <c r="TKV66" s="340"/>
      <c r="TKW66" s="340"/>
      <c r="TKX66" s="340"/>
      <c r="TKY66" s="340"/>
      <c r="TKZ66" s="340"/>
      <c r="TLA66" s="340"/>
      <c r="TLB66" s="340"/>
      <c r="TLC66" s="340"/>
      <c r="TLD66" s="340"/>
      <c r="TLE66" s="340"/>
      <c r="TLF66" s="340"/>
      <c r="TLG66" s="340"/>
      <c r="TLH66" s="340"/>
      <c r="TLI66" s="340"/>
      <c r="TLJ66" s="340"/>
      <c r="TLK66" s="340"/>
      <c r="TLL66" s="340"/>
      <c r="TLM66" s="340"/>
      <c r="TLN66" s="340"/>
      <c r="TLO66" s="340"/>
      <c r="TLP66" s="340"/>
      <c r="TLQ66" s="340"/>
      <c r="TLR66" s="340"/>
      <c r="TLS66" s="340"/>
      <c r="TLT66" s="340"/>
      <c r="TLU66" s="340"/>
      <c r="TLV66" s="340"/>
      <c r="TLW66" s="340"/>
      <c r="TLX66" s="340"/>
      <c r="TLY66" s="340"/>
      <c r="TLZ66" s="340"/>
      <c r="TMA66" s="340"/>
      <c r="TMB66" s="340"/>
      <c r="TMC66" s="340"/>
      <c r="TMD66" s="340"/>
      <c r="TME66" s="340"/>
      <c r="TMF66" s="340"/>
      <c r="TMG66" s="340"/>
      <c r="TMH66" s="340"/>
      <c r="TMI66" s="340"/>
      <c r="TMJ66" s="340"/>
      <c r="TMK66" s="340"/>
      <c r="TML66" s="340"/>
      <c r="TMM66" s="340"/>
      <c r="TMN66" s="340"/>
      <c r="TMO66" s="340"/>
      <c r="TMP66" s="340"/>
      <c r="TMQ66" s="340"/>
      <c r="TMR66" s="340"/>
      <c r="TMS66" s="340"/>
      <c r="TMT66" s="340"/>
      <c r="TMU66" s="340"/>
      <c r="TMV66" s="340"/>
      <c r="TMW66" s="340"/>
      <c r="TMX66" s="340"/>
      <c r="TMY66" s="340"/>
      <c r="TMZ66" s="340"/>
      <c r="TNA66" s="340"/>
      <c r="TNB66" s="340"/>
      <c r="TNC66" s="340"/>
      <c r="TND66" s="340"/>
      <c r="TNE66" s="340"/>
      <c r="TNF66" s="340"/>
      <c r="TNG66" s="340"/>
      <c r="TNH66" s="340"/>
      <c r="TNI66" s="340"/>
      <c r="TNJ66" s="340"/>
      <c r="TNK66" s="340"/>
      <c r="TNL66" s="340"/>
      <c r="TNM66" s="340"/>
      <c r="TNN66" s="340"/>
      <c r="TNO66" s="340"/>
      <c r="TNP66" s="340"/>
      <c r="TNQ66" s="340"/>
      <c r="TNR66" s="340"/>
      <c r="TNS66" s="340"/>
      <c r="TNT66" s="340"/>
      <c r="TNU66" s="340"/>
      <c r="TNV66" s="340"/>
      <c r="TNW66" s="340"/>
      <c r="TNX66" s="340"/>
      <c r="TNY66" s="340"/>
      <c r="TNZ66" s="340"/>
      <c r="TOA66" s="340"/>
      <c r="TOB66" s="340"/>
      <c r="TOC66" s="340"/>
      <c r="TOD66" s="340"/>
      <c r="TOE66" s="340"/>
      <c r="TOF66" s="340"/>
      <c r="TOG66" s="340"/>
      <c r="TOH66" s="340"/>
      <c r="TOI66" s="340"/>
      <c r="TOJ66" s="340"/>
      <c r="TOK66" s="340"/>
      <c r="TOL66" s="340"/>
      <c r="TOM66" s="340"/>
      <c r="TON66" s="340"/>
      <c r="TOO66" s="340"/>
      <c r="TOP66" s="340"/>
      <c r="TOQ66" s="340"/>
      <c r="TOR66" s="340"/>
      <c r="TOS66" s="340"/>
      <c r="TOT66" s="340"/>
      <c r="TOU66" s="340"/>
      <c r="TOV66" s="340"/>
      <c r="TOW66" s="340"/>
      <c r="TOX66" s="340"/>
      <c r="TOY66" s="340"/>
      <c r="TOZ66" s="340"/>
      <c r="TPA66" s="340"/>
      <c r="TPB66" s="340"/>
      <c r="TPC66" s="340"/>
      <c r="TPD66" s="340"/>
      <c r="TPE66" s="340"/>
      <c r="TPF66" s="340"/>
      <c r="TPG66" s="340"/>
      <c r="TPH66" s="340"/>
      <c r="TPI66" s="340"/>
      <c r="TPJ66" s="340"/>
      <c r="TPK66" s="340"/>
      <c r="TPL66" s="340"/>
      <c r="TPM66" s="340"/>
      <c r="TPN66" s="340"/>
      <c r="TPO66" s="340"/>
      <c r="TPP66" s="340"/>
      <c r="TPQ66" s="340"/>
      <c r="TPR66" s="340"/>
      <c r="TPS66" s="340"/>
      <c r="TPT66" s="340"/>
      <c r="TPU66" s="340"/>
      <c r="TPV66" s="340"/>
      <c r="TPW66" s="340"/>
      <c r="TPX66" s="340"/>
      <c r="TPY66" s="340"/>
      <c r="TPZ66" s="340"/>
      <c r="TQA66" s="340"/>
      <c r="TQB66" s="340"/>
      <c r="TQC66" s="340"/>
      <c r="TQD66" s="340"/>
      <c r="TQE66" s="340"/>
      <c r="TQF66" s="340"/>
      <c r="TQG66" s="340"/>
      <c r="TQH66" s="340"/>
      <c r="TQI66" s="340"/>
      <c r="TQJ66" s="340"/>
      <c r="TQK66" s="340"/>
      <c r="TQL66" s="340"/>
      <c r="TQM66" s="340"/>
      <c r="TQN66" s="340"/>
      <c r="TQO66" s="340"/>
      <c r="TQP66" s="340"/>
      <c r="TQQ66" s="340"/>
      <c r="TQR66" s="340"/>
      <c r="TQS66" s="340"/>
      <c r="TQT66" s="340"/>
      <c r="TQU66" s="340"/>
      <c r="TQV66" s="340"/>
      <c r="TQW66" s="340"/>
      <c r="TQX66" s="340"/>
      <c r="TQY66" s="340"/>
      <c r="TQZ66" s="340"/>
      <c r="TRA66" s="340"/>
      <c r="TRB66" s="340"/>
      <c r="TRC66" s="340"/>
      <c r="TRD66" s="340"/>
      <c r="TRE66" s="340"/>
      <c r="TRF66" s="340"/>
      <c r="TRG66" s="340"/>
      <c r="TRH66" s="340"/>
      <c r="TRI66" s="340"/>
      <c r="TRJ66" s="340"/>
      <c r="TRK66" s="340"/>
      <c r="TRL66" s="340"/>
      <c r="TRM66" s="340"/>
      <c r="TRN66" s="340"/>
      <c r="TRO66" s="340"/>
      <c r="TRP66" s="340"/>
      <c r="TRQ66" s="340"/>
      <c r="TRR66" s="340"/>
      <c r="TRS66" s="340"/>
      <c r="TRT66" s="340"/>
      <c r="TRU66" s="340"/>
      <c r="TRV66" s="340"/>
      <c r="TRW66" s="340"/>
      <c r="TRX66" s="340"/>
      <c r="TRY66" s="340"/>
      <c r="TRZ66" s="340"/>
      <c r="TSA66" s="340"/>
      <c r="TSB66" s="340"/>
      <c r="TSC66" s="340"/>
      <c r="TSD66" s="340"/>
      <c r="TSE66" s="340"/>
      <c r="TSF66" s="340"/>
      <c r="TSG66" s="340"/>
      <c r="TSH66" s="340"/>
      <c r="TSI66" s="340"/>
      <c r="TSJ66" s="340"/>
      <c r="TSK66" s="340"/>
      <c r="TSL66" s="340"/>
      <c r="TSM66" s="340"/>
      <c r="TSN66" s="340"/>
      <c r="TSO66" s="340"/>
      <c r="TSP66" s="340"/>
      <c r="TSQ66" s="340"/>
      <c r="TSR66" s="340"/>
      <c r="TSS66" s="340"/>
      <c r="TST66" s="340"/>
      <c r="TSU66" s="340"/>
      <c r="TSV66" s="340"/>
      <c r="TSW66" s="340"/>
      <c r="TSX66" s="340"/>
      <c r="TSY66" s="340"/>
      <c r="TSZ66" s="340"/>
      <c r="TTA66" s="340"/>
      <c r="TTB66" s="340"/>
      <c r="TTC66" s="340"/>
      <c r="TTD66" s="340"/>
      <c r="TTE66" s="340"/>
      <c r="TTF66" s="340"/>
      <c r="TTG66" s="340"/>
      <c r="TTH66" s="340"/>
      <c r="TTI66" s="340"/>
      <c r="TTJ66" s="340"/>
      <c r="TTK66" s="340"/>
      <c r="TTL66" s="340"/>
      <c r="TTM66" s="340"/>
      <c r="TTN66" s="340"/>
      <c r="TTO66" s="340"/>
      <c r="TTP66" s="340"/>
      <c r="TTQ66" s="340"/>
      <c r="TTR66" s="340"/>
      <c r="TTS66" s="340"/>
      <c r="TTT66" s="340"/>
      <c r="TTU66" s="340"/>
      <c r="TTV66" s="340"/>
      <c r="TTW66" s="340"/>
      <c r="TTX66" s="340"/>
      <c r="TTY66" s="340"/>
      <c r="TTZ66" s="340"/>
      <c r="TUA66" s="340"/>
      <c r="TUB66" s="340"/>
      <c r="TUC66" s="340"/>
      <c r="TUD66" s="340"/>
      <c r="TUE66" s="340"/>
      <c r="TUF66" s="340"/>
      <c r="TUG66" s="340"/>
      <c r="TUH66" s="340"/>
      <c r="TUI66" s="340"/>
      <c r="TUJ66" s="340"/>
      <c r="TUK66" s="340"/>
      <c r="TUL66" s="340"/>
      <c r="TUM66" s="340"/>
      <c r="TUN66" s="340"/>
      <c r="TUO66" s="340"/>
      <c r="TUP66" s="340"/>
      <c r="TUQ66" s="340"/>
      <c r="TUR66" s="340"/>
      <c r="TUS66" s="340"/>
      <c r="TUT66" s="340"/>
      <c r="TUU66" s="340"/>
      <c r="TUV66" s="340"/>
      <c r="TUW66" s="340"/>
      <c r="TUX66" s="340"/>
      <c r="TUY66" s="340"/>
      <c r="TUZ66" s="340"/>
      <c r="TVA66" s="340"/>
      <c r="TVB66" s="340"/>
      <c r="TVC66" s="340"/>
      <c r="TVD66" s="340"/>
      <c r="TVE66" s="340"/>
      <c r="TVF66" s="340"/>
      <c r="TVG66" s="340"/>
      <c r="TVH66" s="340"/>
      <c r="TVI66" s="340"/>
      <c r="TVJ66" s="340"/>
      <c r="TVK66" s="340"/>
      <c r="TVL66" s="340"/>
      <c r="TVM66" s="340"/>
      <c r="TVN66" s="340"/>
      <c r="TVO66" s="340"/>
      <c r="TVP66" s="340"/>
      <c r="TVQ66" s="340"/>
      <c r="TVR66" s="340"/>
      <c r="TVS66" s="340"/>
      <c r="TVT66" s="340"/>
      <c r="TVU66" s="340"/>
      <c r="TVV66" s="340"/>
      <c r="TVW66" s="340"/>
      <c r="TVX66" s="340"/>
      <c r="TVY66" s="340"/>
      <c r="TVZ66" s="340"/>
      <c r="TWA66" s="340"/>
      <c r="TWB66" s="340"/>
      <c r="TWC66" s="340"/>
      <c r="TWD66" s="340"/>
      <c r="TWE66" s="340"/>
      <c r="TWF66" s="340"/>
      <c r="TWG66" s="340"/>
      <c r="TWH66" s="340"/>
      <c r="TWI66" s="340"/>
      <c r="TWJ66" s="340"/>
      <c r="TWK66" s="340"/>
      <c r="TWL66" s="340"/>
      <c r="TWM66" s="340"/>
      <c r="TWN66" s="340"/>
      <c r="TWO66" s="340"/>
      <c r="TWP66" s="340"/>
      <c r="TWQ66" s="340"/>
      <c r="TWR66" s="340"/>
      <c r="TWS66" s="340"/>
      <c r="TWT66" s="340"/>
      <c r="TWU66" s="340"/>
      <c r="TWV66" s="340"/>
      <c r="TWW66" s="340"/>
      <c r="TWX66" s="340"/>
      <c r="TWY66" s="340"/>
      <c r="TWZ66" s="340"/>
      <c r="TXA66" s="340"/>
      <c r="TXB66" s="340"/>
      <c r="TXC66" s="340"/>
      <c r="TXD66" s="340"/>
      <c r="TXE66" s="340"/>
      <c r="TXF66" s="340"/>
      <c r="TXG66" s="340"/>
      <c r="TXH66" s="340"/>
      <c r="TXI66" s="340"/>
      <c r="TXJ66" s="340"/>
      <c r="TXK66" s="340"/>
      <c r="TXL66" s="340"/>
      <c r="TXM66" s="340"/>
      <c r="TXN66" s="340"/>
      <c r="TXO66" s="340"/>
      <c r="TXP66" s="340"/>
      <c r="TXQ66" s="340"/>
      <c r="TXR66" s="340"/>
      <c r="TXS66" s="340"/>
      <c r="TXT66" s="340"/>
      <c r="TXU66" s="340"/>
      <c r="TXV66" s="340"/>
      <c r="TXW66" s="340"/>
      <c r="TXX66" s="340"/>
      <c r="TXY66" s="340"/>
      <c r="TXZ66" s="340"/>
      <c r="TYA66" s="340"/>
      <c r="TYB66" s="340"/>
      <c r="TYC66" s="340"/>
      <c r="TYD66" s="340"/>
      <c r="TYE66" s="340"/>
      <c r="TYF66" s="340"/>
      <c r="TYG66" s="340"/>
      <c r="TYH66" s="340"/>
      <c r="TYI66" s="340"/>
      <c r="TYJ66" s="340"/>
      <c r="TYK66" s="340"/>
      <c r="TYL66" s="340"/>
      <c r="TYM66" s="340"/>
      <c r="TYN66" s="340"/>
      <c r="TYO66" s="340"/>
      <c r="TYP66" s="340"/>
      <c r="TYQ66" s="340"/>
      <c r="TYR66" s="340"/>
      <c r="TYS66" s="340"/>
      <c r="TYT66" s="340"/>
      <c r="TYU66" s="340"/>
      <c r="TYV66" s="340"/>
      <c r="TYW66" s="340"/>
      <c r="TYX66" s="340"/>
      <c r="TYY66" s="340"/>
      <c r="TYZ66" s="340"/>
      <c r="TZA66" s="340"/>
      <c r="TZB66" s="340"/>
      <c r="TZC66" s="340"/>
      <c r="TZD66" s="340"/>
      <c r="TZE66" s="340"/>
      <c r="TZF66" s="340"/>
      <c r="TZG66" s="340"/>
      <c r="TZH66" s="340"/>
      <c r="TZI66" s="340"/>
      <c r="TZJ66" s="340"/>
      <c r="TZK66" s="340"/>
      <c r="TZL66" s="340"/>
      <c r="TZM66" s="340"/>
      <c r="TZN66" s="340"/>
      <c r="TZO66" s="340"/>
      <c r="TZP66" s="340"/>
      <c r="TZQ66" s="340"/>
      <c r="TZR66" s="340"/>
      <c r="TZS66" s="340"/>
      <c r="TZT66" s="340"/>
      <c r="TZU66" s="340"/>
      <c r="TZV66" s="340"/>
      <c r="TZW66" s="340"/>
      <c r="TZX66" s="340"/>
      <c r="TZY66" s="340"/>
      <c r="TZZ66" s="340"/>
      <c r="UAA66" s="340"/>
      <c r="UAB66" s="340"/>
      <c r="UAC66" s="340"/>
      <c r="UAD66" s="340"/>
      <c r="UAE66" s="340"/>
      <c r="UAF66" s="340"/>
      <c r="UAG66" s="340"/>
      <c r="UAH66" s="340"/>
      <c r="UAI66" s="340"/>
      <c r="UAJ66" s="340"/>
      <c r="UAK66" s="340"/>
      <c r="UAL66" s="340"/>
      <c r="UAM66" s="340"/>
      <c r="UAN66" s="340"/>
      <c r="UAO66" s="340"/>
      <c r="UAP66" s="340"/>
      <c r="UAQ66" s="340"/>
      <c r="UAR66" s="340"/>
      <c r="UAS66" s="340"/>
      <c r="UAT66" s="340"/>
      <c r="UAU66" s="340"/>
      <c r="UAV66" s="340"/>
      <c r="UAW66" s="340"/>
      <c r="UAX66" s="340"/>
      <c r="UAY66" s="340"/>
      <c r="UAZ66" s="340"/>
      <c r="UBA66" s="340"/>
      <c r="UBB66" s="340"/>
      <c r="UBC66" s="340"/>
      <c r="UBD66" s="340"/>
      <c r="UBE66" s="340"/>
      <c r="UBF66" s="340"/>
      <c r="UBG66" s="340"/>
      <c r="UBH66" s="340"/>
      <c r="UBI66" s="340"/>
      <c r="UBJ66" s="340"/>
      <c r="UBK66" s="340"/>
      <c r="UBL66" s="340"/>
      <c r="UBM66" s="340"/>
      <c r="UBN66" s="340"/>
      <c r="UBO66" s="340"/>
      <c r="UBP66" s="340"/>
      <c r="UBQ66" s="340"/>
      <c r="UBR66" s="340"/>
      <c r="UBS66" s="340"/>
      <c r="UBT66" s="340"/>
      <c r="UBU66" s="340"/>
      <c r="UBV66" s="340"/>
      <c r="UBW66" s="340"/>
      <c r="UBX66" s="340"/>
      <c r="UBY66" s="340"/>
      <c r="UBZ66" s="340"/>
      <c r="UCA66" s="340"/>
      <c r="UCB66" s="340"/>
      <c r="UCC66" s="340"/>
      <c r="UCD66" s="340"/>
      <c r="UCE66" s="340"/>
      <c r="UCF66" s="340"/>
      <c r="UCG66" s="340"/>
      <c r="UCH66" s="340"/>
      <c r="UCI66" s="340"/>
      <c r="UCJ66" s="340"/>
      <c r="UCK66" s="340"/>
      <c r="UCL66" s="340"/>
      <c r="UCM66" s="340"/>
      <c r="UCN66" s="340"/>
      <c r="UCO66" s="340"/>
      <c r="UCP66" s="340"/>
      <c r="UCQ66" s="340"/>
      <c r="UCR66" s="340"/>
      <c r="UCS66" s="340"/>
      <c r="UCT66" s="340"/>
      <c r="UCU66" s="340"/>
      <c r="UCV66" s="340"/>
      <c r="UCW66" s="340"/>
      <c r="UCX66" s="340"/>
      <c r="UCY66" s="340"/>
      <c r="UCZ66" s="340"/>
      <c r="UDA66" s="340"/>
      <c r="UDB66" s="340"/>
      <c r="UDC66" s="340"/>
      <c r="UDD66" s="340"/>
      <c r="UDE66" s="340"/>
      <c r="UDF66" s="340"/>
      <c r="UDG66" s="340"/>
      <c r="UDH66" s="340"/>
      <c r="UDI66" s="340"/>
      <c r="UDJ66" s="340"/>
      <c r="UDK66" s="340"/>
      <c r="UDL66" s="340"/>
      <c r="UDM66" s="340"/>
      <c r="UDN66" s="340"/>
      <c r="UDO66" s="340"/>
      <c r="UDP66" s="340"/>
      <c r="UDQ66" s="340"/>
      <c r="UDR66" s="340"/>
      <c r="UDS66" s="340"/>
      <c r="UDT66" s="340"/>
      <c r="UDU66" s="340"/>
      <c r="UDV66" s="340"/>
      <c r="UDW66" s="340"/>
      <c r="UDX66" s="340"/>
      <c r="UDY66" s="340"/>
      <c r="UDZ66" s="340"/>
      <c r="UEA66" s="340"/>
      <c r="UEB66" s="340"/>
      <c r="UEC66" s="340"/>
      <c r="UED66" s="340"/>
      <c r="UEE66" s="340"/>
      <c r="UEF66" s="340"/>
      <c r="UEG66" s="340"/>
      <c r="UEH66" s="340"/>
      <c r="UEI66" s="340"/>
      <c r="UEJ66" s="340"/>
      <c r="UEK66" s="340"/>
      <c r="UEL66" s="340"/>
      <c r="UEM66" s="340"/>
      <c r="UEN66" s="340"/>
      <c r="UEO66" s="340"/>
      <c r="UEP66" s="340"/>
      <c r="UEQ66" s="340"/>
      <c r="UER66" s="340"/>
      <c r="UES66" s="340"/>
      <c r="UET66" s="340"/>
      <c r="UEU66" s="340"/>
      <c r="UEV66" s="340"/>
      <c r="UEW66" s="340"/>
      <c r="UEX66" s="340"/>
      <c r="UEY66" s="340"/>
      <c r="UEZ66" s="340"/>
      <c r="UFA66" s="340"/>
      <c r="UFB66" s="340"/>
      <c r="UFC66" s="340"/>
      <c r="UFD66" s="340"/>
      <c r="UFE66" s="340"/>
      <c r="UFF66" s="340"/>
      <c r="UFG66" s="340"/>
      <c r="UFH66" s="340"/>
      <c r="UFI66" s="340"/>
      <c r="UFJ66" s="340"/>
      <c r="UFK66" s="340"/>
      <c r="UFL66" s="340"/>
      <c r="UFM66" s="340"/>
      <c r="UFN66" s="340"/>
      <c r="UFO66" s="340"/>
      <c r="UFP66" s="340"/>
      <c r="UFQ66" s="340"/>
      <c r="UFR66" s="340"/>
      <c r="UFS66" s="340"/>
      <c r="UFT66" s="340"/>
      <c r="UFU66" s="340"/>
      <c r="UFV66" s="340"/>
      <c r="UFW66" s="340"/>
      <c r="UFX66" s="340"/>
      <c r="UFY66" s="340"/>
      <c r="UFZ66" s="340"/>
      <c r="UGA66" s="340"/>
      <c r="UGB66" s="340"/>
      <c r="UGC66" s="340"/>
      <c r="UGD66" s="340"/>
      <c r="UGE66" s="340"/>
      <c r="UGF66" s="340"/>
      <c r="UGG66" s="340"/>
      <c r="UGH66" s="340"/>
      <c r="UGI66" s="340"/>
      <c r="UGJ66" s="340"/>
      <c r="UGK66" s="340"/>
      <c r="UGL66" s="340"/>
      <c r="UGM66" s="340"/>
      <c r="UGN66" s="340"/>
      <c r="UGO66" s="340"/>
      <c r="UGP66" s="340"/>
      <c r="UGQ66" s="340"/>
      <c r="UGR66" s="340"/>
      <c r="UGS66" s="340"/>
      <c r="UGT66" s="340"/>
      <c r="UGU66" s="340"/>
      <c r="UGV66" s="340"/>
      <c r="UGW66" s="340"/>
      <c r="UGX66" s="340"/>
      <c r="UGY66" s="340"/>
      <c r="UGZ66" s="340"/>
      <c r="UHA66" s="340"/>
      <c r="UHB66" s="340"/>
      <c r="UHC66" s="340"/>
      <c r="UHD66" s="340"/>
      <c r="UHE66" s="340"/>
      <c r="UHF66" s="340"/>
      <c r="UHG66" s="340"/>
      <c r="UHH66" s="340"/>
      <c r="UHI66" s="340"/>
      <c r="UHJ66" s="340"/>
      <c r="UHK66" s="340"/>
      <c r="UHL66" s="340"/>
      <c r="UHM66" s="340"/>
      <c r="UHN66" s="340"/>
      <c r="UHO66" s="340"/>
      <c r="UHP66" s="340"/>
      <c r="UHQ66" s="340"/>
      <c r="UHR66" s="340"/>
      <c r="UHS66" s="340"/>
      <c r="UHT66" s="340"/>
      <c r="UHU66" s="340"/>
      <c r="UHV66" s="340"/>
      <c r="UHW66" s="340"/>
      <c r="UHX66" s="340"/>
      <c r="UHY66" s="340"/>
      <c r="UHZ66" s="340"/>
      <c r="UIA66" s="340"/>
      <c r="UIB66" s="340"/>
      <c r="UIC66" s="340"/>
      <c r="UID66" s="340"/>
      <c r="UIE66" s="340"/>
      <c r="UIF66" s="340"/>
      <c r="UIG66" s="340"/>
      <c r="UIH66" s="340"/>
      <c r="UII66" s="340"/>
      <c r="UIJ66" s="340"/>
      <c r="UIK66" s="340"/>
      <c r="UIL66" s="340"/>
      <c r="UIM66" s="340"/>
      <c r="UIN66" s="340"/>
      <c r="UIO66" s="340"/>
      <c r="UIP66" s="340"/>
      <c r="UIQ66" s="340"/>
      <c r="UIR66" s="340"/>
      <c r="UIS66" s="340"/>
      <c r="UIT66" s="340"/>
      <c r="UIU66" s="340"/>
      <c r="UIV66" s="340"/>
      <c r="UIW66" s="340"/>
      <c r="UIX66" s="340"/>
      <c r="UIY66" s="340"/>
      <c r="UIZ66" s="340"/>
      <c r="UJA66" s="340"/>
      <c r="UJB66" s="340"/>
      <c r="UJC66" s="340"/>
      <c r="UJD66" s="340"/>
      <c r="UJE66" s="340"/>
      <c r="UJF66" s="340"/>
      <c r="UJG66" s="340"/>
      <c r="UJH66" s="340"/>
      <c r="UJI66" s="340"/>
      <c r="UJJ66" s="340"/>
      <c r="UJK66" s="340"/>
      <c r="UJL66" s="340"/>
      <c r="UJM66" s="340"/>
      <c r="UJN66" s="340"/>
      <c r="UJO66" s="340"/>
      <c r="UJP66" s="340"/>
      <c r="UJQ66" s="340"/>
      <c r="UJR66" s="340"/>
      <c r="UJS66" s="340"/>
      <c r="UJT66" s="340"/>
      <c r="UJU66" s="340"/>
      <c r="UJV66" s="340"/>
      <c r="UJW66" s="340"/>
      <c r="UJX66" s="340"/>
      <c r="UJY66" s="340"/>
      <c r="UJZ66" s="340"/>
      <c r="UKA66" s="340"/>
      <c r="UKB66" s="340"/>
      <c r="UKC66" s="340"/>
      <c r="UKD66" s="340"/>
      <c r="UKE66" s="340"/>
      <c r="UKF66" s="340"/>
      <c r="UKG66" s="340"/>
      <c r="UKH66" s="340"/>
      <c r="UKI66" s="340"/>
      <c r="UKJ66" s="340"/>
      <c r="UKK66" s="340"/>
      <c r="UKL66" s="340"/>
      <c r="UKM66" s="340"/>
      <c r="UKN66" s="340"/>
      <c r="UKO66" s="340"/>
      <c r="UKP66" s="340"/>
      <c r="UKQ66" s="340"/>
      <c r="UKR66" s="340"/>
      <c r="UKS66" s="340"/>
      <c r="UKT66" s="340"/>
      <c r="UKU66" s="340"/>
      <c r="UKV66" s="340"/>
      <c r="UKW66" s="340"/>
      <c r="UKX66" s="340"/>
      <c r="UKY66" s="340"/>
      <c r="UKZ66" s="340"/>
      <c r="ULA66" s="340"/>
      <c r="ULB66" s="340"/>
      <c r="ULC66" s="340"/>
      <c r="ULD66" s="340"/>
      <c r="ULE66" s="340"/>
      <c r="ULF66" s="340"/>
      <c r="ULG66" s="340"/>
      <c r="ULH66" s="340"/>
      <c r="ULI66" s="340"/>
      <c r="ULJ66" s="340"/>
      <c r="ULK66" s="340"/>
      <c r="ULL66" s="340"/>
      <c r="ULM66" s="340"/>
      <c r="ULN66" s="340"/>
      <c r="ULO66" s="340"/>
      <c r="ULP66" s="340"/>
      <c r="ULQ66" s="340"/>
      <c r="ULR66" s="340"/>
      <c r="ULS66" s="340"/>
      <c r="ULT66" s="340"/>
      <c r="ULU66" s="340"/>
      <c r="ULV66" s="340"/>
      <c r="ULW66" s="340"/>
      <c r="ULX66" s="340"/>
      <c r="ULY66" s="340"/>
      <c r="ULZ66" s="340"/>
      <c r="UMA66" s="340"/>
      <c r="UMB66" s="340"/>
      <c r="UMC66" s="340"/>
      <c r="UMD66" s="340"/>
      <c r="UME66" s="340"/>
      <c r="UMF66" s="340"/>
      <c r="UMG66" s="340"/>
      <c r="UMH66" s="340"/>
      <c r="UMI66" s="340"/>
      <c r="UMJ66" s="340"/>
      <c r="UMK66" s="340"/>
      <c r="UML66" s="340"/>
      <c r="UMM66" s="340"/>
      <c r="UMN66" s="340"/>
      <c r="UMO66" s="340"/>
      <c r="UMP66" s="340"/>
      <c r="UMQ66" s="340"/>
      <c r="UMR66" s="340"/>
      <c r="UMS66" s="340"/>
      <c r="UMT66" s="340"/>
      <c r="UMU66" s="340"/>
      <c r="UMV66" s="340"/>
      <c r="UMW66" s="340"/>
      <c r="UMX66" s="340"/>
      <c r="UMY66" s="340"/>
      <c r="UMZ66" s="340"/>
      <c r="UNA66" s="340"/>
      <c r="UNB66" s="340"/>
      <c r="UNC66" s="340"/>
      <c r="UND66" s="340"/>
      <c r="UNE66" s="340"/>
      <c r="UNF66" s="340"/>
      <c r="UNG66" s="340"/>
      <c r="UNH66" s="340"/>
      <c r="UNI66" s="340"/>
      <c r="UNJ66" s="340"/>
      <c r="UNK66" s="340"/>
      <c r="UNL66" s="340"/>
      <c r="UNM66" s="340"/>
      <c r="UNN66" s="340"/>
      <c r="UNO66" s="340"/>
      <c r="UNP66" s="340"/>
      <c r="UNQ66" s="340"/>
      <c r="UNR66" s="340"/>
      <c r="UNS66" s="340"/>
      <c r="UNT66" s="340"/>
      <c r="UNU66" s="340"/>
      <c r="UNV66" s="340"/>
      <c r="UNW66" s="340"/>
      <c r="UNX66" s="340"/>
      <c r="UNY66" s="340"/>
      <c r="UNZ66" s="340"/>
      <c r="UOA66" s="340"/>
      <c r="UOB66" s="340"/>
      <c r="UOC66" s="340"/>
      <c r="UOD66" s="340"/>
      <c r="UOE66" s="340"/>
      <c r="UOF66" s="340"/>
      <c r="UOG66" s="340"/>
      <c r="UOH66" s="340"/>
      <c r="UOI66" s="340"/>
      <c r="UOJ66" s="340"/>
      <c r="UOK66" s="340"/>
      <c r="UOL66" s="340"/>
      <c r="UOM66" s="340"/>
      <c r="UON66" s="340"/>
      <c r="UOO66" s="340"/>
      <c r="UOP66" s="340"/>
      <c r="UOQ66" s="340"/>
      <c r="UOR66" s="340"/>
      <c r="UOS66" s="340"/>
      <c r="UOT66" s="340"/>
      <c r="UOU66" s="340"/>
      <c r="UOV66" s="340"/>
      <c r="UOW66" s="340"/>
      <c r="UOX66" s="340"/>
      <c r="UOY66" s="340"/>
      <c r="UOZ66" s="340"/>
      <c r="UPA66" s="340"/>
      <c r="UPB66" s="340"/>
      <c r="UPC66" s="340"/>
      <c r="UPD66" s="340"/>
      <c r="UPE66" s="340"/>
      <c r="UPF66" s="340"/>
      <c r="UPG66" s="340"/>
      <c r="UPH66" s="340"/>
      <c r="UPI66" s="340"/>
      <c r="UPJ66" s="340"/>
      <c r="UPK66" s="340"/>
      <c r="UPL66" s="340"/>
      <c r="UPM66" s="340"/>
      <c r="UPN66" s="340"/>
      <c r="UPO66" s="340"/>
      <c r="UPP66" s="340"/>
      <c r="UPQ66" s="340"/>
      <c r="UPR66" s="340"/>
      <c r="UPS66" s="340"/>
      <c r="UPT66" s="340"/>
      <c r="UPU66" s="340"/>
      <c r="UPV66" s="340"/>
      <c r="UPW66" s="340"/>
      <c r="UPX66" s="340"/>
      <c r="UPY66" s="340"/>
      <c r="UPZ66" s="340"/>
      <c r="UQA66" s="340"/>
      <c r="UQB66" s="340"/>
      <c r="UQC66" s="340"/>
      <c r="UQD66" s="340"/>
      <c r="UQE66" s="340"/>
      <c r="UQF66" s="340"/>
      <c r="UQG66" s="340"/>
      <c r="UQH66" s="340"/>
      <c r="UQI66" s="340"/>
      <c r="UQJ66" s="340"/>
      <c r="UQK66" s="340"/>
      <c r="UQL66" s="340"/>
      <c r="UQM66" s="340"/>
      <c r="UQN66" s="340"/>
      <c r="UQO66" s="340"/>
      <c r="UQP66" s="340"/>
      <c r="UQQ66" s="340"/>
      <c r="UQR66" s="340"/>
      <c r="UQS66" s="340"/>
      <c r="UQT66" s="340"/>
      <c r="UQU66" s="340"/>
      <c r="UQV66" s="340"/>
      <c r="UQW66" s="340"/>
      <c r="UQX66" s="340"/>
      <c r="UQY66" s="340"/>
      <c r="UQZ66" s="340"/>
      <c r="URA66" s="340"/>
      <c r="URB66" s="340"/>
      <c r="URC66" s="340"/>
      <c r="URD66" s="340"/>
      <c r="URE66" s="340"/>
      <c r="URF66" s="340"/>
      <c r="URG66" s="340"/>
      <c r="URH66" s="340"/>
      <c r="URI66" s="340"/>
      <c r="URJ66" s="340"/>
      <c r="URK66" s="340"/>
      <c r="URL66" s="340"/>
      <c r="URM66" s="340"/>
      <c r="URN66" s="340"/>
      <c r="URO66" s="340"/>
      <c r="URP66" s="340"/>
      <c r="URQ66" s="340"/>
      <c r="URR66" s="340"/>
      <c r="URS66" s="340"/>
      <c r="URT66" s="340"/>
      <c r="URU66" s="340"/>
      <c r="URV66" s="340"/>
      <c r="URW66" s="340"/>
      <c r="URX66" s="340"/>
      <c r="URY66" s="340"/>
      <c r="URZ66" s="340"/>
      <c r="USA66" s="340"/>
      <c r="USB66" s="340"/>
      <c r="USC66" s="340"/>
      <c r="USD66" s="340"/>
      <c r="USE66" s="340"/>
      <c r="USF66" s="340"/>
      <c r="USG66" s="340"/>
      <c r="USH66" s="340"/>
      <c r="USI66" s="340"/>
      <c r="USJ66" s="340"/>
      <c r="USK66" s="340"/>
      <c r="USL66" s="340"/>
      <c r="USM66" s="340"/>
      <c r="USN66" s="340"/>
      <c r="USO66" s="340"/>
      <c r="USP66" s="340"/>
      <c r="USQ66" s="340"/>
      <c r="USR66" s="340"/>
      <c r="USS66" s="340"/>
      <c r="UST66" s="340"/>
      <c r="USU66" s="340"/>
      <c r="USV66" s="340"/>
      <c r="USW66" s="340"/>
      <c r="USX66" s="340"/>
      <c r="USY66" s="340"/>
      <c r="USZ66" s="340"/>
      <c r="UTA66" s="340"/>
      <c r="UTB66" s="340"/>
      <c r="UTC66" s="340"/>
      <c r="UTD66" s="340"/>
      <c r="UTE66" s="340"/>
      <c r="UTF66" s="340"/>
      <c r="UTG66" s="340"/>
      <c r="UTH66" s="340"/>
      <c r="UTI66" s="340"/>
      <c r="UTJ66" s="340"/>
      <c r="UTK66" s="340"/>
      <c r="UTL66" s="340"/>
      <c r="UTM66" s="340"/>
      <c r="UTN66" s="340"/>
      <c r="UTO66" s="340"/>
      <c r="UTP66" s="340"/>
      <c r="UTQ66" s="340"/>
      <c r="UTR66" s="340"/>
      <c r="UTS66" s="340"/>
      <c r="UTT66" s="340"/>
      <c r="UTU66" s="340"/>
      <c r="UTV66" s="340"/>
      <c r="UTW66" s="340"/>
      <c r="UTX66" s="340"/>
      <c r="UTY66" s="340"/>
      <c r="UTZ66" s="340"/>
      <c r="UUA66" s="340"/>
      <c r="UUB66" s="340"/>
      <c r="UUC66" s="340"/>
      <c r="UUD66" s="340"/>
      <c r="UUE66" s="340"/>
      <c r="UUF66" s="340"/>
      <c r="UUG66" s="340"/>
      <c r="UUH66" s="340"/>
      <c r="UUI66" s="340"/>
      <c r="UUJ66" s="340"/>
      <c r="UUK66" s="340"/>
      <c r="UUL66" s="340"/>
      <c r="UUM66" s="340"/>
      <c r="UUN66" s="340"/>
      <c r="UUO66" s="340"/>
      <c r="UUP66" s="340"/>
      <c r="UUQ66" s="340"/>
      <c r="UUR66" s="340"/>
      <c r="UUS66" s="340"/>
      <c r="UUT66" s="340"/>
      <c r="UUU66" s="340"/>
      <c r="UUV66" s="340"/>
      <c r="UUW66" s="340"/>
      <c r="UUX66" s="340"/>
      <c r="UUY66" s="340"/>
      <c r="UUZ66" s="340"/>
      <c r="UVA66" s="340"/>
      <c r="UVB66" s="340"/>
      <c r="UVC66" s="340"/>
      <c r="UVD66" s="340"/>
      <c r="UVE66" s="340"/>
      <c r="UVF66" s="340"/>
      <c r="UVG66" s="340"/>
      <c r="UVH66" s="340"/>
      <c r="UVI66" s="340"/>
      <c r="UVJ66" s="340"/>
      <c r="UVK66" s="340"/>
      <c r="UVL66" s="340"/>
      <c r="UVM66" s="340"/>
      <c r="UVN66" s="340"/>
      <c r="UVO66" s="340"/>
      <c r="UVP66" s="340"/>
      <c r="UVQ66" s="340"/>
      <c r="UVR66" s="340"/>
      <c r="UVS66" s="340"/>
      <c r="UVT66" s="340"/>
      <c r="UVU66" s="340"/>
      <c r="UVV66" s="340"/>
      <c r="UVW66" s="340"/>
      <c r="UVX66" s="340"/>
      <c r="UVY66" s="340"/>
      <c r="UVZ66" s="340"/>
      <c r="UWA66" s="340"/>
      <c r="UWB66" s="340"/>
      <c r="UWC66" s="340"/>
      <c r="UWD66" s="340"/>
      <c r="UWE66" s="340"/>
      <c r="UWF66" s="340"/>
      <c r="UWG66" s="340"/>
      <c r="UWH66" s="340"/>
      <c r="UWI66" s="340"/>
      <c r="UWJ66" s="340"/>
      <c r="UWK66" s="340"/>
      <c r="UWL66" s="340"/>
      <c r="UWM66" s="340"/>
      <c r="UWN66" s="340"/>
      <c r="UWO66" s="340"/>
      <c r="UWP66" s="340"/>
      <c r="UWQ66" s="340"/>
      <c r="UWR66" s="340"/>
      <c r="UWS66" s="340"/>
      <c r="UWT66" s="340"/>
      <c r="UWU66" s="340"/>
      <c r="UWV66" s="340"/>
      <c r="UWW66" s="340"/>
      <c r="UWX66" s="340"/>
      <c r="UWY66" s="340"/>
      <c r="UWZ66" s="340"/>
      <c r="UXA66" s="340"/>
      <c r="UXB66" s="340"/>
      <c r="UXC66" s="340"/>
      <c r="UXD66" s="340"/>
      <c r="UXE66" s="340"/>
      <c r="UXF66" s="340"/>
      <c r="UXG66" s="340"/>
      <c r="UXH66" s="340"/>
      <c r="UXI66" s="340"/>
      <c r="UXJ66" s="340"/>
      <c r="UXK66" s="340"/>
      <c r="UXL66" s="340"/>
      <c r="UXM66" s="340"/>
      <c r="UXN66" s="340"/>
      <c r="UXO66" s="340"/>
      <c r="UXP66" s="340"/>
      <c r="UXQ66" s="340"/>
      <c r="UXR66" s="340"/>
      <c r="UXS66" s="340"/>
      <c r="UXT66" s="340"/>
      <c r="UXU66" s="340"/>
      <c r="UXV66" s="340"/>
      <c r="UXW66" s="340"/>
      <c r="UXX66" s="340"/>
      <c r="UXY66" s="340"/>
      <c r="UXZ66" s="340"/>
      <c r="UYA66" s="340"/>
      <c r="UYB66" s="340"/>
      <c r="UYC66" s="340"/>
      <c r="UYD66" s="340"/>
      <c r="UYE66" s="340"/>
      <c r="UYF66" s="340"/>
      <c r="UYG66" s="340"/>
      <c r="UYH66" s="340"/>
      <c r="UYI66" s="340"/>
      <c r="UYJ66" s="340"/>
      <c r="UYK66" s="340"/>
      <c r="UYL66" s="340"/>
      <c r="UYM66" s="340"/>
      <c r="UYN66" s="340"/>
      <c r="UYO66" s="340"/>
      <c r="UYP66" s="340"/>
      <c r="UYQ66" s="340"/>
      <c r="UYR66" s="340"/>
      <c r="UYS66" s="340"/>
      <c r="UYT66" s="340"/>
      <c r="UYU66" s="340"/>
      <c r="UYV66" s="340"/>
      <c r="UYW66" s="340"/>
      <c r="UYX66" s="340"/>
      <c r="UYY66" s="340"/>
      <c r="UYZ66" s="340"/>
      <c r="UZA66" s="340"/>
      <c r="UZB66" s="340"/>
      <c r="UZC66" s="340"/>
      <c r="UZD66" s="340"/>
      <c r="UZE66" s="340"/>
      <c r="UZF66" s="340"/>
      <c r="UZG66" s="340"/>
      <c r="UZH66" s="340"/>
      <c r="UZI66" s="340"/>
      <c r="UZJ66" s="340"/>
      <c r="UZK66" s="340"/>
      <c r="UZL66" s="340"/>
      <c r="UZM66" s="340"/>
      <c r="UZN66" s="340"/>
      <c r="UZO66" s="340"/>
      <c r="UZP66" s="340"/>
      <c r="UZQ66" s="340"/>
      <c r="UZR66" s="340"/>
      <c r="UZS66" s="340"/>
      <c r="UZT66" s="340"/>
      <c r="UZU66" s="340"/>
      <c r="UZV66" s="340"/>
      <c r="UZW66" s="340"/>
      <c r="UZX66" s="340"/>
      <c r="UZY66" s="340"/>
      <c r="UZZ66" s="340"/>
      <c r="VAA66" s="340"/>
      <c r="VAB66" s="340"/>
      <c r="VAC66" s="340"/>
      <c r="VAD66" s="340"/>
      <c r="VAE66" s="340"/>
      <c r="VAF66" s="340"/>
      <c r="VAG66" s="340"/>
      <c r="VAH66" s="340"/>
      <c r="VAI66" s="340"/>
      <c r="VAJ66" s="340"/>
      <c r="VAK66" s="340"/>
      <c r="VAL66" s="340"/>
      <c r="VAM66" s="340"/>
      <c r="VAN66" s="340"/>
      <c r="VAO66" s="340"/>
      <c r="VAP66" s="340"/>
      <c r="VAQ66" s="340"/>
      <c r="VAR66" s="340"/>
      <c r="VAS66" s="340"/>
      <c r="VAT66" s="340"/>
      <c r="VAU66" s="340"/>
      <c r="VAV66" s="340"/>
      <c r="VAW66" s="340"/>
      <c r="VAX66" s="340"/>
      <c r="VAY66" s="340"/>
      <c r="VAZ66" s="340"/>
      <c r="VBA66" s="340"/>
      <c r="VBB66" s="340"/>
      <c r="VBC66" s="340"/>
      <c r="VBD66" s="340"/>
      <c r="VBE66" s="340"/>
      <c r="VBF66" s="340"/>
      <c r="VBG66" s="340"/>
      <c r="VBH66" s="340"/>
      <c r="VBI66" s="340"/>
      <c r="VBJ66" s="340"/>
      <c r="VBK66" s="340"/>
      <c r="VBL66" s="340"/>
      <c r="VBM66" s="340"/>
      <c r="VBN66" s="340"/>
      <c r="VBO66" s="340"/>
      <c r="VBP66" s="340"/>
      <c r="VBQ66" s="340"/>
      <c r="VBR66" s="340"/>
      <c r="VBS66" s="340"/>
      <c r="VBT66" s="340"/>
      <c r="VBU66" s="340"/>
      <c r="VBV66" s="340"/>
      <c r="VBW66" s="340"/>
      <c r="VBX66" s="340"/>
      <c r="VBY66" s="340"/>
      <c r="VBZ66" s="340"/>
      <c r="VCA66" s="340"/>
      <c r="VCB66" s="340"/>
      <c r="VCC66" s="340"/>
      <c r="VCD66" s="340"/>
      <c r="VCE66" s="340"/>
      <c r="VCF66" s="340"/>
      <c r="VCG66" s="340"/>
      <c r="VCH66" s="340"/>
      <c r="VCI66" s="340"/>
      <c r="VCJ66" s="340"/>
      <c r="VCK66" s="340"/>
      <c r="VCL66" s="340"/>
      <c r="VCM66" s="340"/>
      <c r="VCN66" s="340"/>
      <c r="VCO66" s="340"/>
      <c r="VCP66" s="340"/>
      <c r="VCQ66" s="340"/>
      <c r="VCR66" s="340"/>
      <c r="VCS66" s="340"/>
      <c r="VCT66" s="340"/>
      <c r="VCU66" s="340"/>
      <c r="VCV66" s="340"/>
      <c r="VCW66" s="340"/>
      <c r="VCX66" s="340"/>
      <c r="VCY66" s="340"/>
      <c r="VCZ66" s="340"/>
      <c r="VDA66" s="340"/>
      <c r="VDB66" s="340"/>
      <c r="VDC66" s="340"/>
      <c r="VDD66" s="340"/>
      <c r="VDE66" s="340"/>
      <c r="VDF66" s="340"/>
      <c r="VDG66" s="340"/>
      <c r="VDH66" s="340"/>
      <c r="VDI66" s="340"/>
      <c r="VDJ66" s="340"/>
      <c r="VDK66" s="340"/>
      <c r="VDL66" s="340"/>
      <c r="VDM66" s="340"/>
      <c r="VDN66" s="340"/>
      <c r="VDO66" s="340"/>
      <c r="VDP66" s="340"/>
      <c r="VDQ66" s="340"/>
      <c r="VDR66" s="340"/>
      <c r="VDS66" s="340"/>
      <c r="VDT66" s="340"/>
      <c r="VDU66" s="340"/>
      <c r="VDV66" s="340"/>
      <c r="VDW66" s="340"/>
      <c r="VDX66" s="340"/>
      <c r="VDY66" s="340"/>
      <c r="VDZ66" s="340"/>
      <c r="VEA66" s="340"/>
      <c r="VEB66" s="340"/>
      <c r="VEC66" s="340"/>
      <c r="VED66" s="340"/>
      <c r="VEE66" s="340"/>
      <c r="VEF66" s="340"/>
      <c r="VEG66" s="340"/>
      <c r="VEH66" s="340"/>
      <c r="VEI66" s="340"/>
      <c r="VEJ66" s="340"/>
      <c r="VEK66" s="340"/>
      <c r="VEL66" s="340"/>
      <c r="VEM66" s="340"/>
      <c r="VEN66" s="340"/>
      <c r="VEO66" s="340"/>
      <c r="VEP66" s="340"/>
      <c r="VEQ66" s="340"/>
      <c r="VER66" s="340"/>
      <c r="VES66" s="340"/>
      <c r="VET66" s="340"/>
      <c r="VEU66" s="340"/>
      <c r="VEV66" s="340"/>
      <c r="VEW66" s="340"/>
      <c r="VEX66" s="340"/>
      <c r="VEY66" s="340"/>
      <c r="VEZ66" s="340"/>
      <c r="VFA66" s="340"/>
      <c r="VFB66" s="340"/>
      <c r="VFC66" s="340"/>
      <c r="VFD66" s="340"/>
      <c r="VFE66" s="340"/>
      <c r="VFF66" s="340"/>
      <c r="VFG66" s="340"/>
      <c r="VFH66" s="340"/>
      <c r="VFI66" s="340"/>
      <c r="VFJ66" s="340"/>
      <c r="VFK66" s="340"/>
      <c r="VFL66" s="340"/>
      <c r="VFM66" s="340"/>
      <c r="VFN66" s="340"/>
      <c r="VFO66" s="340"/>
      <c r="VFP66" s="340"/>
      <c r="VFQ66" s="340"/>
      <c r="VFR66" s="340"/>
      <c r="VFS66" s="340"/>
      <c r="VFT66" s="340"/>
      <c r="VFU66" s="340"/>
      <c r="VFV66" s="340"/>
      <c r="VFW66" s="340"/>
      <c r="VFX66" s="340"/>
      <c r="VFY66" s="340"/>
      <c r="VFZ66" s="340"/>
      <c r="VGA66" s="340"/>
      <c r="VGB66" s="340"/>
      <c r="VGC66" s="340"/>
      <c r="VGD66" s="340"/>
      <c r="VGE66" s="340"/>
      <c r="VGF66" s="340"/>
      <c r="VGG66" s="340"/>
      <c r="VGH66" s="340"/>
      <c r="VGI66" s="340"/>
      <c r="VGJ66" s="340"/>
      <c r="VGK66" s="340"/>
      <c r="VGL66" s="340"/>
      <c r="VGM66" s="340"/>
      <c r="VGN66" s="340"/>
      <c r="VGO66" s="340"/>
      <c r="VGP66" s="340"/>
      <c r="VGQ66" s="340"/>
      <c r="VGR66" s="340"/>
      <c r="VGS66" s="340"/>
      <c r="VGT66" s="340"/>
      <c r="VGU66" s="340"/>
      <c r="VGV66" s="340"/>
      <c r="VGW66" s="340"/>
      <c r="VGX66" s="340"/>
      <c r="VGY66" s="340"/>
      <c r="VGZ66" s="340"/>
      <c r="VHA66" s="340"/>
      <c r="VHB66" s="340"/>
      <c r="VHC66" s="340"/>
      <c r="VHD66" s="340"/>
      <c r="VHE66" s="340"/>
      <c r="VHF66" s="340"/>
      <c r="VHG66" s="340"/>
      <c r="VHH66" s="340"/>
      <c r="VHI66" s="340"/>
      <c r="VHJ66" s="340"/>
      <c r="VHK66" s="340"/>
      <c r="VHL66" s="340"/>
      <c r="VHM66" s="340"/>
      <c r="VHN66" s="340"/>
      <c r="VHO66" s="340"/>
      <c r="VHP66" s="340"/>
      <c r="VHQ66" s="340"/>
      <c r="VHR66" s="340"/>
      <c r="VHS66" s="340"/>
      <c r="VHT66" s="340"/>
      <c r="VHU66" s="340"/>
      <c r="VHV66" s="340"/>
      <c r="VHW66" s="340"/>
      <c r="VHX66" s="340"/>
      <c r="VHY66" s="340"/>
      <c r="VHZ66" s="340"/>
      <c r="VIA66" s="340"/>
      <c r="VIB66" s="340"/>
      <c r="VIC66" s="340"/>
      <c r="VID66" s="340"/>
      <c r="VIE66" s="340"/>
      <c r="VIF66" s="340"/>
      <c r="VIG66" s="340"/>
      <c r="VIH66" s="340"/>
      <c r="VII66" s="340"/>
      <c r="VIJ66" s="340"/>
      <c r="VIK66" s="340"/>
      <c r="VIL66" s="340"/>
      <c r="VIM66" s="340"/>
      <c r="VIN66" s="340"/>
      <c r="VIO66" s="340"/>
      <c r="VIP66" s="340"/>
      <c r="VIQ66" s="340"/>
      <c r="VIR66" s="340"/>
      <c r="VIS66" s="340"/>
      <c r="VIT66" s="340"/>
      <c r="VIU66" s="340"/>
      <c r="VIV66" s="340"/>
      <c r="VIW66" s="340"/>
      <c r="VIX66" s="340"/>
      <c r="VIY66" s="340"/>
      <c r="VIZ66" s="340"/>
      <c r="VJA66" s="340"/>
      <c r="VJB66" s="340"/>
      <c r="VJC66" s="340"/>
      <c r="VJD66" s="340"/>
      <c r="VJE66" s="340"/>
      <c r="VJF66" s="340"/>
      <c r="VJG66" s="340"/>
      <c r="VJH66" s="340"/>
      <c r="VJI66" s="340"/>
      <c r="VJJ66" s="340"/>
      <c r="VJK66" s="340"/>
      <c r="VJL66" s="340"/>
      <c r="VJM66" s="340"/>
      <c r="VJN66" s="340"/>
      <c r="VJO66" s="340"/>
      <c r="VJP66" s="340"/>
      <c r="VJQ66" s="340"/>
      <c r="VJR66" s="340"/>
      <c r="VJS66" s="340"/>
      <c r="VJT66" s="340"/>
      <c r="VJU66" s="340"/>
      <c r="VJV66" s="340"/>
      <c r="VJW66" s="340"/>
      <c r="VJX66" s="340"/>
      <c r="VJY66" s="340"/>
      <c r="VJZ66" s="340"/>
      <c r="VKA66" s="340"/>
      <c r="VKB66" s="340"/>
      <c r="VKC66" s="340"/>
      <c r="VKD66" s="340"/>
      <c r="VKE66" s="340"/>
      <c r="VKF66" s="340"/>
      <c r="VKG66" s="340"/>
      <c r="VKH66" s="340"/>
      <c r="VKI66" s="340"/>
      <c r="VKJ66" s="340"/>
      <c r="VKK66" s="340"/>
      <c r="VKL66" s="340"/>
      <c r="VKM66" s="340"/>
      <c r="VKN66" s="340"/>
      <c r="VKO66" s="340"/>
      <c r="VKP66" s="340"/>
      <c r="VKQ66" s="340"/>
      <c r="VKR66" s="340"/>
      <c r="VKS66" s="340"/>
      <c r="VKT66" s="340"/>
      <c r="VKU66" s="340"/>
      <c r="VKV66" s="340"/>
      <c r="VKW66" s="340"/>
      <c r="VKX66" s="340"/>
      <c r="VKY66" s="340"/>
      <c r="VKZ66" s="340"/>
      <c r="VLA66" s="340"/>
      <c r="VLB66" s="340"/>
      <c r="VLC66" s="340"/>
      <c r="VLD66" s="340"/>
      <c r="VLE66" s="340"/>
      <c r="VLF66" s="340"/>
      <c r="VLG66" s="340"/>
      <c r="VLH66" s="340"/>
      <c r="VLI66" s="340"/>
      <c r="VLJ66" s="340"/>
      <c r="VLK66" s="340"/>
      <c r="VLL66" s="340"/>
      <c r="VLM66" s="340"/>
      <c r="VLN66" s="340"/>
      <c r="VLO66" s="340"/>
      <c r="VLP66" s="340"/>
      <c r="VLQ66" s="340"/>
      <c r="VLR66" s="340"/>
      <c r="VLS66" s="340"/>
      <c r="VLT66" s="340"/>
      <c r="VLU66" s="340"/>
      <c r="VLV66" s="340"/>
      <c r="VLW66" s="340"/>
      <c r="VLX66" s="340"/>
      <c r="VLY66" s="340"/>
      <c r="VLZ66" s="340"/>
      <c r="VMA66" s="340"/>
      <c r="VMB66" s="340"/>
      <c r="VMC66" s="340"/>
      <c r="VMD66" s="340"/>
      <c r="VME66" s="340"/>
      <c r="VMF66" s="340"/>
      <c r="VMG66" s="340"/>
      <c r="VMH66" s="340"/>
      <c r="VMI66" s="340"/>
      <c r="VMJ66" s="340"/>
      <c r="VMK66" s="340"/>
      <c r="VML66" s="340"/>
      <c r="VMM66" s="340"/>
      <c r="VMN66" s="340"/>
      <c r="VMO66" s="340"/>
      <c r="VMP66" s="340"/>
      <c r="VMQ66" s="340"/>
      <c r="VMR66" s="340"/>
      <c r="VMS66" s="340"/>
      <c r="VMT66" s="340"/>
      <c r="VMU66" s="340"/>
      <c r="VMV66" s="340"/>
      <c r="VMW66" s="340"/>
      <c r="VMX66" s="340"/>
      <c r="VMY66" s="340"/>
      <c r="VMZ66" s="340"/>
      <c r="VNA66" s="340"/>
      <c r="VNB66" s="340"/>
      <c r="VNC66" s="340"/>
      <c r="VND66" s="340"/>
      <c r="VNE66" s="340"/>
      <c r="VNF66" s="340"/>
      <c r="VNG66" s="340"/>
      <c r="VNH66" s="340"/>
      <c r="VNI66" s="340"/>
      <c r="VNJ66" s="340"/>
      <c r="VNK66" s="340"/>
      <c r="VNL66" s="340"/>
      <c r="VNM66" s="340"/>
      <c r="VNN66" s="340"/>
      <c r="VNO66" s="340"/>
      <c r="VNP66" s="340"/>
      <c r="VNQ66" s="340"/>
      <c r="VNR66" s="340"/>
      <c r="VNS66" s="340"/>
      <c r="VNT66" s="340"/>
      <c r="VNU66" s="340"/>
      <c r="VNV66" s="340"/>
      <c r="VNW66" s="340"/>
      <c r="VNX66" s="340"/>
      <c r="VNY66" s="340"/>
      <c r="VNZ66" s="340"/>
      <c r="VOA66" s="340"/>
      <c r="VOB66" s="340"/>
      <c r="VOC66" s="340"/>
      <c r="VOD66" s="340"/>
      <c r="VOE66" s="340"/>
      <c r="VOF66" s="340"/>
      <c r="VOG66" s="340"/>
      <c r="VOH66" s="340"/>
      <c r="VOI66" s="340"/>
      <c r="VOJ66" s="340"/>
      <c r="VOK66" s="340"/>
      <c r="VOL66" s="340"/>
      <c r="VOM66" s="340"/>
      <c r="VON66" s="340"/>
      <c r="VOO66" s="340"/>
      <c r="VOP66" s="340"/>
      <c r="VOQ66" s="340"/>
      <c r="VOR66" s="340"/>
      <c r="VOS66" s="340"/>
      <c r="VOT66" s="340"/>
      <c r="VOU66" s="340"/>
      <c r="VOV66" s="340"/>
      <c r="VOW66" s="340"/>
      <c r="VOX66" s="340"/>
      <c r="VOY66" s="340"/>
      <c r="VOZ66" s="340"/>
      <c r="VPA66" s="340"/>
      <c r="VPB66" s="340"/>
      <c r="VPC66" s="340"/>
      <c r="VPD66" s="340"/>
      <c r="VPE66" s="340"/>
      <c r="VPF66" s="340"/>
      <c r="VPG66" s="340"/>
      <c r="VPH66" s="340"/>
      <c r="VPI66" s="340"/>
      <c r="VPJ66" s="340"/>
      <c r="VPK66" s="340"/>
      <c r="VPL66" s="340"/>
      <c r="VPM66" s="340"/>
      <c r="VPN66" s="340"/>
      <c r="VPO66" s="340"/>
      <c r="VPP66" s="340"/>
      <c r="VPQ66" s="340"/>
      <c r="VPR66" s="340"/>
      <c r="VPS66" s="340"/>
      <c r="VPT66" s="340"/>
      <c r="VPU66" s="340"/>
      <c r="VPV66" s="340"/>
      <c r="VPW66" s="340"/>
      <c r="VPX66" s="340"/>
      <c r="VPY66" s="340"/>
      <c r="VPZ66" s="340"/>
      <c r="VQA66" s="340"/>
      <c r="VQB66" s="340"/>
      <c r="VQC66" s="340"/>
      <c r="VQD66" s="340"/>
      <c r="VQE66" s="340"/>
      <c r="VQF66" s="340"/>
      <c r="VQG66" s="340"/>
      <c r="VQH66" s="340"/>
      <c r="VQI66" s="340"/>
      <c r="VQJ66" s="340"/>
      <c r="VQK66" s="340"/>
      <c r="VQL66" s="340"/>
      <c r="VQM66" s="340"/>
      <c r="VQN66" s="340"/>
      <c r="VQO66" s="340"/>
      <c r="VQP66" s="340"/>
      <c r="VQQ66" s="340"/>
      <c r="VQR66" s="340"/>
      <c r="VQS66" s="340"/>
      <c r="VQT66" s="340"/>
      <c r="VQU66" s="340"/>
      <c r="VQV66" s="340"/>
      <c r="VQW66" s="340"/>
      <c r="VQX66" s="340"/>
      <c r="VQY66" s="340"/>
      <c r="VQZ66" s="340"/>
      <c r="VRA66" s="340"/>
      <c r="VRB66" s="340"/>
      <c r="VRC66" s="340"/>
      <c r="VRD66" s="340"/>
      <c r="VRE66" s="340"/>
      <c r="VRF66" s="340"/>
      <c r="VRG66" s="340"/>
      <c r="VRH66" s="340"/>
      <c r="VRI66" s="340"/>
      <c r="VRJ66" s="340"/>
      <c r="VRK66" s="340"/>
      <c r="VRL66" s="340"/>
      <c r="VRM66" s="340"/>
      <c r="VRN66" s="340"/>
      <c r="VRO66" s="340"/>
      <c r="VRP66" s="340"/>
      <c r="VRQ66" s="340"/>
      <c r="VRR66" s="340"/>
      <c r="VRS66" s="340"/>
      <c r="VRT66" s="340"/>
      <c r="VRU66" s="340"/>
      <c r="VRV66" s="340"/>
      <c r="VRW66" s="340"/>
      <c r="VRX66" s="340"/>
      <c r="VRY66" s="340"/>
      <c r="VRZ66" s="340"/>
      <c r="VSA66" s="340"/>
      <c r="VSB66" s="340"/>
      <c r="VSC66" s="340"/>
      <c r="VSD66" s="340"/>
      <c r="VSE66" s="340"/>
      <c r="VSF66" s="340"/>
      <c r="VSG66" s="340"/>
      <c r="VSH66" s="340"/>
      <c r="VSI66" s="340"/>
      <c r="VSJ66" s="340"/>
      <c r="VSK66" s="340"/>
      <c r="VSL66" s="340"/>
      <c r="VSM66" s="340"/>
      <c r="VSN66" s="340"/>
      <c r="VSO66" s="340"/>
      <c r="VSP66" s="340"/>
      <c r="VSQ66" s="340"/>
      <c r="VSR66" s="340"/>
      <c r="VSS66" s="340"/>
      <c r="VST66" s="340"/>
      <c r="VSU66" s="340"/>
      <c r="VSV66" s="340"/>
      <c r="VSW66" s="340"/>
      <c r="VSX66" s="340"/>
      <c r="VSY66" s="340"/>
      <c r="VSZ66" s="340"/>
      <c r="VTA66" s="340"/>
      <c r="VTB66" s="340"/>
      <c r="VTC66" s="340"/>
      <c r="VTD66" s="340"/>
      <c r="VTE66" s="340"/>
      <c r="VTF66" s="340"/>
      <c r="VTG66" s="340"/>
      <c r="VTH66" s="340"/>
      <c r="VTI66" s="340"/>
      <c r="VTJ66" s="340"/>
      <c r="VTK66" s="340"/>
      <c r="VTL66" s="340"/>
      <c r="VTM66" s="340"/>
      <c r="VTN66" s="340"/>
      <c r="VTO66" s="340"/>
      <c r="VTP66" s="340"/>
      <c r="VTQ66" s="340"/>
      <c r="VTR66" s="340"/>
      <c r="VTS66" s="340"/>
      <c r="VTT66" s="340"/>
      <c r="VTU66" s="340"/>
      <c r="VTV66" s="340"/>
      <c r="VTW66" s="340"/>
      <c r="VTX66" s="340"/>
      <c r="VTY66" s="340"/>
      <c r="VTZ66" s="340"/>
      <c r="VUA66" s="340"/>
      <c r="VUB66" s="340"/>
      <c r="VUC66" s="340"/>
      <c r="VUD66" s="340"/>
      <c r="VUE66" s="340"/>
      <c r="VUF66" s="340"/>
      <c r="VUG66" s="340"/>
      <c r="VUH66" s="340"/>
      <c r="VUI66" s="340"/>
      <c r="VUJ66" s="340"/>
      <c r="VUK66" s="340"/>
      <c r="VUL66" s="340"/>
      <c r="VUM66" s="340"/>
      <c r="VUN66" s="340"/>
      <c r="VUO66" s="340"/>
      <c r="VUP66" s="340"/>
      <c r="VUQ66" s="340"/>
      <c r="VUR66" s="340"/>
      <c r="VUS66" s="340"/>
      <c r="VUT66" s="340"/>
      <c r="VUU66" s="340"/>
      <c r="VUV66" s="340"/>
      <c r="VUW66" s="340"/>
      <c r="VUX66" s="340"/>
      <c r="VUY66" s="340"/>
      <c r="VUZ66" s="340"/>
      <c r="VVA66" s="340"/>
      <c r="VVB66" s="340"/>
      <c r="VVC66" s="340"/>
      <c r="VVD66" s="340"/>
      <c r="VVE66" s="340"/>
      <c r="VVF66" s="340"/>
      <c r="VVG66" s="340"/>
      <c r="VVH66" s="340"/>
      <c r="VVI66" s="340"/>
      <c r="VVJ66" s="340"/>
      <c r="VVK66" s="340"/>
      <c r="VVL66" s="340"/>
      <c r="VVM66" s="340"/>
      <c r="VVN66" s="340"/>
      <c r="VVO66" s="340"/>
      <c r="VVP66" s="340"/>
      <c r="VVQ66" s="340"/>
      <c r="VVR66" s="340"/>
      <c r="VVS66" s="340"/>
      <c r="VVT66" s="340"/>
      <c r="VVU66" s="340"/>
      <c r="VVV66" s="340"/>
      <c r="VVW66" s="340"/>
      <c r="VVX66" s="340"/>
      <c r="VVY66" s="340"/>
      <c r="VVZ66" s="340"/>
      <c r="VWA66" s="340"/>
      <c r="VWB66" s="340"/>
      <c r="VWC66" s="340"/>
      <c r="VWD66" s="340"/>
      <c r="VWE66" s="340"/>
      <c r="VWF66" s="340"/>
      <c r="VWG66" s="340"/>
      <c r="VWH66" s="340"/>
      <c r="VWI66" s="340"/>
      <c r="VWJ66" s="340"/>
      <c r="VWK66" s="340"/>
      <c r="VWL66" s="340"/>
      <c r="VWM66" s="340"/>
      <c r="VWN66" s="340"/>
      <c r="VWO66" s="340"/>
      <c r="VWP66" s="340"/>
      <c r="VWQ66" s="340"/>
      <c r="VWR66" s="340"/>
      <c r="VWS66" s="340"/>
      <c r="VWT66" s="340"/>
      <c r="VWU66" s="340"/>
      <c r="VWV66" s="340"/>
      <c r="VWW66" s="340"/>
      <c r="VWX66" s="340"/>
      <c r="VWY66" s="340"/>
      <c r="VWZ66" s="340"/>
      <c r="VXA66" s="340"/>
      <c r="VXB66" s="340"/>
      <c r="VXC66" s="340"/>
      <c r="VXD66" s="340"/>
      <c r="VXE66" s="340"/>
      <c r="VXF66" s="340"/>
      <c r="VXG66" s="340"/>
      <c r="VXH66" s="340"/>
      <c r="VXI66" s="340"/>
      <c r="VXJ66" s="340"/>
      <c r="VXK66" s="340"/>
      <c r="VXL66" s="340"/>
      <c r="VXM66" s="340"/>
      <c r="VXN66" s="340"/>
      <c r="VXO66" s="340"/>
      <c r="VXP66" s="340"/>
      <c r="VXQ66" s="340"/>
      <c r="VXR66" s="340"/>
      <c r="VXS66" s="340"/>
      <c r="VXT66" s="340"/>
      <c r="VXU66" s="340"/>
      <c r="VXV66" s="340"/>
      <c r="VXW66" s="340"/>
      <c r="VXX66" s="340"/>
      <c r="VXY66" s="340"/>
      <c r="VXZ66" s="340"/>
      <c r="VYA66" s="340"/>
      <c r="VYB66" s="340"/>
      <c r="VYC66" s="340"/>
      <c r="VYD66" s="340"/>
      <c r="VYE66" s="340"/>
      <c r="VYF66" s="340"/>
      <c r="VYG66" s="340"/>
      <c r="VYH66" s="340"/>
      <c r="VYI66" s="340"/>
      <c r="VYJ66" s="340"/>
      <c r="VYK66" s="340"/>
      <c r="VYL66" s="340"/>
      <c r="VYM66" s="340"/>
      <c r="VYN66" s="340"/>
      <c r="VYO66" s="340"/>
      <c r="VYP66" s="340"/>
      <c r="VYQ66" s="340"/>
      <c r="VYR66" s="340"/>
      <c r="VYS66" s="340"/>
      <c r="VYT66" s="340"/>
      <c r="VYU66" s="340"/>
      <c r="VYV66" s="340"/>
      <c r="VYW66" s="340"/>
      <c r="VYX66" s="340"/>
      <c r="VYY66" s="340"/>
      <c r="VYZ66" s="340"/>
      <c r="VZA66" s="340"/>
      <c r="VZB66" s="340"/>
      <c r="VZC66" s="340"/>
      <c r="VZD66" s="340"/>
      <c r="VZE66" s="340"/>
      <c r="VZF66" s="340"/>
      <c r="VZG66" s="340"/>
      <c r="VZH66" s="340"/>
      <c r="VZI66" s="340"/>
      <c r="VZJ66" s="340"/>
      <c r="VZK66" s="340"/>
      <c r="VZL66" s="340"/>
      <c r="VZM66" s="340"/>
      <c r="VZN66" s="340"/>
      <c r="VZO66" s="340"/>
      <c r="VZP66" s="340"/>
      <c r="VZQ66" s="340"/>
      <c r="VZR66" s="340"/>
      <c r="VZS66" s="340"/>
      <c r="VZT66" s="340"/>
      <c r="VZU66" s="340"/>
      <c r="VZV66" s="340"/>
      <c r="VZW66" s="340"/>
      <c r="VZX66" s="340"/>
      <c r="VZY66" s="340"/>
      <c r="VZZ66" s="340"/>
      <c r="WAA66" s="340"/>
      <c r="WAB66" s="340"/>
      <c r="WAC66" s="340"/>
      <c r="WAD66" s="340"/>
      <c r="WAE66" s="340"/>
      <c r="WAF66" s="340"/>
      <c r="WAG66" s="340"/>
      <c r="WAH66" s="340"/>
      <c r="WAI66" s="340"/>
      <c r="WAJ66" s="340"/>
      <c r="WAK66" s="340"/>
      <c r="WAL66" s="340"/>
      <c r="WAM66" s="340"/>
      <c r="WAN66" s="340"/>
      <c r="WAO66" s="340"/>
      <c r="WAP66" s="340"/>
      <c r="WAQ66" s="340"/>
      <c r="WAR66" s="340"/>
      <c r="WAS66" s="340"/>
      <c r="WAT66" s="340"/>
      <c r="WAU66" s="340"/>
      <c r="WAV66" s="340"/>
      <c r="WAW66" s="340"/>
      <c r="WAX66" s="340"/>
      <c r="WAY66" s="340"/>
      <c r="WAZ66" s="340"/>
      <c r="WBA66" s="340"/>
      <c r="WBB66" s="340"/>
      <c r="WBC66" s="340"/>
      <c r="WBD66" s="340"/>
      <c r="WBE66" s="340"/>
      <c r="WBF66" s="340"/>
      <c r="WBG66" s="340"/>
      <c r="WBH66" s="340"/>
      <c r="WBI66" s="340"/>
      <c r="WBJ66" s="340"/>
      <c r="WBK66" s="340"/>
      <c r="WBL66" s="340"/>
      <c r="WBM66" s="340"/>
      <c r="WBN66" s="340"/>
      <c r="WBO66" s="340"/>
      <c r="WBP66" s="340"/>
      <c r="WBQ66" s="340"/>
      <c r="WBR66" s="340"/>
      <c r="WBS66" s="340"/>
      <c r="WBT66" s="340"/>
      <c r="WBU66" s="340"/>
      <c r="WBV66" s="340"/>
      <c r="WBW66" s="340"/>
      <c r="WBX66" s="340"/>
      <c r="WBY66" s="340"/>
      <c r="WBZ66" s="340"/>
      <c r="WCA66" s="340"/>
      <c r="WCB66" s="340"/>
      <c r="WCC66" s="340"/>
      <c r="WCD66" s="340"/>
      <c r="WCE66" s="340"/>
      <c r="WCF66" s="340"/>
      <c r="WCG66" s="340"/>
      <c r="WCH66" s="340"/>
      <c r="WCI66" s="340"/>
      <c r="WCJ66" s="340"/>
      <c r="WCK66" s="340"/>
      <c r="WCL66" s="340"/>
      <c r="WCM66" s="340"/>
      <c r="WCN66" s="340"/>
      <c r="WCO66" s="340"/>
      <c r="WCP66" s="340"/>
      <c r="WCQ66" s="340"/>
      <c r="WCR66" s="340"/>
      <c r="WCS66" s="340"/>
      <c r="WCT66" s="340"/>
      <c r="WCU66" s="340"/>
      <c r="WCV66" s="340"/>
      <c r="WCW66" s="340"/>
      <c r="WCX66" s="340"/>
      <c r="WCY66" s="340"/>
      <c r="WCZ66" s="340"/>
      <c r="WDA66" s="340"/>
      <c r="WDB66" s="340"/>
      <c r="WDC66" s="340"/>
      <c r="WDD66" s="340"/>
      <c r="WDE66" s="340"/>
      <c r="WDF66" s="340"/>
      <c r="WDG66" s="340"/>
      <c r="WDH66" s="340"/>
      <c r="WDI66" s="340"/>
      <c r="WDJ66" s="340"/>
      <c r="WDK66" s="340"/>
      <c r="WDL66" s="340"/>
      <c r="WDM66" s="340"/>
      <c r="WDN66" s="340"/>
      <c r="WDO66" s="340"/>
      <c r="WDP66" s="340"/>
      <c r="WDQ66" s="340"/>
      <c r="WDR66" s="340"/>
      <c r="WDS66" s="340"/>
      <c r="WDT66" s="340"/>
      <c r="WDU66" s="340"/>
      <c r="WDV66" s="340"/>
      <c r="WDW66" s="340"/>
      <c r="WDX66" s="340"/>
      <c r="WDY66" s="340"/>
      <c r="WDZ66" s="340"/>
      <c r="WEA66" s="340"/>
      <c r="WEB66" s="340"/>
      <c r="WEC66" s="340"/>
      <c r="WED66" s="340"/>
      <c r="WEE66" s="340"/>
      <c r="WEF66" s="340"/>
      <c r="WEG66" s="340"/>
      <c r="WEH66" s="340"/>
      <c r="WEI66" s="340"/>
      <c r="WEJ66" s="340"/>
      <c r="WEK66" s="340"/>
      <c r="WEL66" s="340"/>
      <c r="WEM66" s="340"/>
      <c r="WEN66" s="340"/>
      <c r="WEO66" s="340"/>
      <c r="WEP66" s="340"/>
      <c r="WEQ66" s="340"/>
      <c r="WER66" s="340"/>
      <c r="WES66" s="340"/>
      <c r="WET66" s="340"/>
      <c r="WEU66" s="340"/>
      <c r="WEV66" s="340"/>
      <c r="WEW66" s="340"/>
      <c r="WEX66" s="340"/>
      <c r="WEY66" s="340"/>
      <c r="WEZ66" s="340"/>
      <c r="WFA66" s="340"/>
      <c r="WFB66" s="340"/>
      <c r="WFC66" s="340"/>
      <c r="WFD66" s="340"/>
      <c r="WFE66" s="340"/>
      <c r="WFF66" s="340"/>
      <c r="WFG66" s="340"/>
      <c r="WFH66" s="340"/>
      <c r="WFI66" s="340"/>
      <c r="WFJ66" s="340"/>
      <c r="WFK66" s="340"/>
      <c r="WFL66" s="340"/>
      <c r="WFM66" s="340"/>
      <c r="WFN66" s="340"/>
      <c r="WFO66" s="340"/>
      <c r="WFP66" s="340"/>
      <c r="WFQ66" s="340"/>
      <c r="WFR66" s="340"/>
      <c r="WFS66" s="340"/>
      <c r="WFT66" s="340"/>
      <c r="WFU66" s="340"/>
      <c r="WFV66" s="340"/>
      <c r="WFW66" s="340"/>
      <c r="WFX66" s="340"/>
      <c r="WFY66" s="340"/>
      <c r="WFZ66" s="340"/>
      <c r="WGA66" s="340"/>
      <c r="WGB66" s="340"/>
      <c r="WGC66" s="340"/>
      <c r="WGD66" s="340"/>
      <c r="WGE66" s="340"/>
      <c r="WGF66" s="340"/>
      <c r="WGG66" s="340"/>
      <c r="WGH66" s="340"/>
      <c r="WGI66" s="340"/>
      <c r="WGJ66" s="340"/>
      <c r="WGK66" s="340"/>
      <c r="WGL66" s="340"/>
      <c r="WGM66" s="340"/>
      <c r="WGN66" s="340"/>
      <c r="WGO66" s="340"/>
      <c r="WGP66" s="340"/>
      <c r="WGQ66" s="340"/>
      <c r="WGR66" s="340"/>
      <c r="WGS66" s="340"/>
      <c r="WGT66" s="340"/>
      <c r="WGU66" s="340"/>
      <c r="WGV66" s="340"/>
      <c r="WGW66" s="340"/>
      <c r="WGX66" s="340"/>
      <c r="WGY66" s="340"/>
      <c r="WGZ66" s="340"/>
      <c r="WHA66" s="340"/>
      <c r="WHB66" s="340"/>
      <c r="WHC66" s="340"/>
      <c r="WHD66" s="340"/>
      <c r="WHE66" s="340"/>
      <c r="WHF66" s="340"/>
      <c r="WHG66" s="340"/>
      <c r="WHH66" s="340"/>
      <c r="WHI66" s="340"/>
      <c r="WHJ66" s="340"/>
      <c r="WHK66" s="340"/>
      <c r="WHL66" s="340"/>
      <c r="WHM66" s="340"/>
      <c r="WHN66" s="340"/>
      <c r="WHO66" s="340"/>
      <c r="WHP66" s="340"/>
      <c r="WHQ66" s="340"/>
      <c r="WHR66" s="340"/>
      <c r="WHS66" s="340"/>
      <c r="WHT66" s="340"/>
      <c r="WHU66" s="340"/>
      <c r="WHV66" s="340"/>
      <c r="WHW66" s="340"/>
      <c r="WHX66" s="340"/>
      <c r="WHY66" s="340"/>
      <c r="WHZ66" s="340"/>
      <c r="WIA66" s="340"/>
      <c r="WIB66" s="340"/>
      <c r="WIC66" s="340"/>
      <c r="WID66" s="340"/>
      <c r="WIE66" s="340"/>
      <c r="WIF66" s="340"/>
      <c r="WIG66" s="340"/>
      <c r="WIH66" s="340"/>
      <c r="WII66" s="340"/>
      <c r="WIJ66" s="340"/>
      <c r="WIK66" s="340"/>
      <c r="WIL66" s="340"/>
      <c r="WIM66" s="340"/>
      <c r="WIN66" s="340"/>
      <c r="WIO66" s="340"/>
      <c r="WIP66" s="340"/>
      <c r="WIQ66" s="340"/>
      <c r="WIR66" s="340"/>
      <c r="WIS66" s="340"/>
      <c r="WIT66" s="340"/>
      <c r="WIU66" s="340"/>
      <c r="WIV66" s="340"/>
      <c r="WIW66" s="340"/>
      <c r="WIX66" s="340"/>
      <c r="WIY66" s="340"/>
      <c r="WIZ66" s="340"/>
      <c r="WJA66" s="340"/>
      <c r="WJB66" s="340"/>
      <c r="WJC66" s="340"/>
      <c r="WJD66" s="340"/>
      <c r="WJE66" s="340"/>
      <c r="WJF66" s="340"/>
      <c r="WJG66" s="340"/>
      <c r="WJH66" s="340"/>
      <c r="WJI66" s="340"/>
      <c r="WJJ66" s="340"/>
      <c r="WJK66" s="340"/>
      <c r="WJL66" s="340"/>
      <c r="WJM66" s="340"/>
      <c r="WJN66" s="340"/>
      <c r="WJO66" s="340"/>
      <c r="WJP66" s="340"/>
      <c r="WJQ66" s="340"/>
      <c r="WJR66" s="340"/>
      <c r="WJS66" s="340"/>
      <c r="WJT66" s="340"/>
      <c r="WJU66" s="340"/>
      <c r="WJV66" s="340"/>
      <c r="WJW66" s="340"/>
      <c r="WJX66" s="340"/>
      <c r="WJY66" s="340"/>
      <c r="WJZ66" s="340"/>
      <c r="WKA66" s="340"/>
      <c r="WKB66" s="340"/>
      <c r="WKC66" s="340"/>
      <c r="WKD66" s="340"/>
      <c r="WKE66" s="340"/>
      <c r="WKF66" s="340"/>
      <c r="WKG66" s="340"/>
      <c r="WKH66" s="340"/>
      <c r="WKI66" s="340"/>
      <c r="WKJ66" s="340"/>
      <c r="WKK66" s="340"/>
      <c r="WKL66" s="340"/>
      <c r="WKM66" s="340"/>
      <c r="WKN66" s="340"/>
      <c r="WKO66" s="340"/>
      <c r="WKP66" s="340"/>
      <c r="WKQ66" s="340"/>
      <c r="WKR66" s="340"/>
      <c r="WKS66" s="340"/>
      <c r="WKT66" s="340"/>
      <c r="WKU66" s="340"/>
      <c r="WKV66" s="340"/>
      <c r="WKW66" s="340"/>
      <c r="WKX66" s="340"/>
      <c r="WKY66" s="340"/>
      <c r="WKZ66" s="340"/>
      <c r="WLA66" s="340"/>
      <c r="WLB66" s="340"/>
      <c r="WLC66" s="340"/>
      <c r="WLD66" s="340"/>
      <c r="WLE66" s="340"/>
      <c r="WLF66" s="340"/>
      <c r="WLG66" s="340"/>
      <c r="WLH66" s="340"/>
      <c r="WLI66" s="340"/>
      <c r="WLJ66" s="340"/>
      <c r="WLK66" s="340"/>
      <c r="WLL66" s="340"/>
      <c r="WLM66" s="340"/>
      <c r="WLN66" s="340"/>
      <c r="WLO66" s="340"/>
      <c r="WLP66" s="340"/>
      <c r="WLQ66" s="340"/>
      <c r="WLR66" s="340"/>
      <c r="WLS66" s="340"/>
      <c r="WLT66" s="340"/>
      <c r="WLU66" s="340"/>
      <c r="WLV66" s="340"/>
      <c r="WLW66" s="340"/>
      <c r="WLX66" s="340"/>
      <c r="WLY66" s="340"/>
      <c r="WLZ66" s="340"/>
      <c r="WMA66" s="340"/>
      <c r="WMB66" s="340"/>
      <c r="WMC66" s="340"/>
      <c r="WMD66" s="340"/>
      <c r="WME66" s="340"/>
      <c r="WMF66" s="340"/>
      <c r="WMG66" s="340"/>
      <c r="WMH66" s="340"/>
      <c r="WMI66" s="340"/>
      <c r="WMJ66" s="340"/>
      <c r="WMK66" s="340"/>
      <c r="WML66" s="340"/>
      <c r="WMM66" s="340"/>
      <c r="WMN66" s="340"/>
      <c r="WMO66" s="340"/>
      <c r="WMP66" s="340"/>
      <c r="WMQ66" s="340"/>
      <c r="WMR66" s="340"/>
      <c r="WMS66" s="340"/>
      <c r="WMT66" s="340"/>
      <c r="WMU66" s="340"/>
      <c r="WMV66" s="340"/>
      <c r="WMW66" s="340"/>
      <c r="WMX66" s="340"/>
      <c r="WMY66" s="340"/>
      <c r="WMZ66" s="340"/>
      <c r="WNA66" s="340"/>
      <c r="WNB66" s="340"/>
      <c r="WNC66" s="340"/>
      <c r="WND66" s="340"/>
      <c r="WNE66" s="340"/>
      <c r="WNF66" s="340"/>
      <c r="WNG66" s="340"/>
      <c r="WNH66" s="340"/>
      <c r="WNI66" s="340"/>
      <c r="WNJ66" s="340"/>
      <c r="WNK66" s="340"/>
      <c r="WNL66" s="340"/>
      <c r="WNM66" s="340"/>
      <c r="WNN66" s="340"/>
      <c r="WNO66" s="340"/>
      <c r="WNP66" s="340"/>
      <c r="WNQ66" s="340"/>
      <c r="WNR66" s="340"/>
      <c r="WNS66" s="340"/>
      <c r="WNT66" s="340"/>
      <c r="WNU66" s="340"/>
      <c r="WNV66" s="340"/>
      <c r="WNW66" s="340"/>
      <c r="WNX66" s="340"/>
      <c r="WNY66" s="340"/>
      <c r="WNZ66" s="340"/>
      <c r="WOA66" s="340"/>
      <c r="WOB66" s="340"/>
      <c r="WOC66" s="340"/>
      <c r="WOD66" s="340"/>
      <c r="WOE66" s="340"/>
      <c r="WOF66" s="340"/>
      <c r="WOG66" s="340"/>
      <c r="WOH66" s="340"/>
      <c r="WOI66" s="340"/>
      <c r="WOJ66" s="340"/>
      <c r="WOK66" s="340"/>
      <c r="WOL66" s="340"/>
      <c r="WOM66" s="340"/>
      <c r="WON66" s="340"/>
      <c r="WOO66" s="340"/>
      <c r="WOP66" s="340"/>
      <c r="WOQ66" s="340"/>
      <c r="WOR66" s="340"/>
      <c r="WOS66" s="340"/>
      <c r="WOT66" s="340"/>
      <c r="WOU66" s="340"/>
      <c r="WOV66" s="340"/>
      <c r="WOW66" s="340"/>
      <c r="WOX66" s="340"/>
      <c r="WOY66" s="340"/>
      <c r="WOZ66" s="340"/>
      <c r="WPA66" s="340"/>
      <c r="WPB66" s="340"/>
      <c r="WPC66" s="340"/>
      <c r="WPD66" s="340"/>
      <c r="WPE66" s="340"/>
      <c r="WPF66" s="340"/>
      <c r="WPG66" s="340"/>
      <c r="WPH66" s="340"/>
      <c r="WPI66" s="340"/>
      <c r="WPJ66" s="340"/>
      <c r="WPK66" s="340"/>
      <c r="WPL66" s="340"/>
      <c r="WPM66" s="340"/>
      <c r="WPN66" s="340"/>
      <c r="WPO66" s="340"/>
      <c r="WPP66" s="340"/>
      <c r="WPQ66" s="340"/>
      <c r="WPR66" s="340"/>
      <c r="WPS66" s="340"/>
      <c r="WPT66" s="340"/>
      <c r="WPU66" s="340"/>
      <c r="WPV66" s="340"/>
      <c r="WPW66" s="340"/>
      <c r="WPX66" s="340"/>
      <c r="WPY66" s="340"/>
      <c r="WPZ66" s="340"/>
      <c r="WQA66" s="340"/>
      <c r="WQB66" s="340"/>
      <c r="WQC66" s="340"/>
      <c r="WQD66" s="340"/>
      <c r="WQE66" s="340"/>
      <c r="WQF66" s="340"/>
      <c r="WQG66" s="340"/>
      <c r="WQH66" s="340"/>
      <c r="WQI66" s="340"/>
      <c r="WQJ66" s="340"/>
      <c r="WQK66" s="340"/>
      <c r="WQL66" s="340"/>
      <c r="WQM66" s="340"/>
      <c r="WQN66" s="340"/>
      <c r="WQO66" s="340"/>
      <c r="WQP66" s="340"/>
      <c r="WQQ66" s="340"/>
      <c r="WQR66" s="340"/>
      <c r="WQS66" s="340"/>
      <c r="WQT66" s="340"/>
      <c r="WQU66" s="340"/>
      <c r="WQV66" s="340"/>
      <c r="WQW66" s="340"/>
      <c r="WQX66" s="340"/>
      <c r="WQY66" s="340"/>
      <c r="WQZ66" s="340"/>
      <c r="WRA66" s="340"/>
      <c r="WRB66" s="340"/>
      <c r="WRC66" s="340"/>
      <c r="WRD66" s="340"/>
      <c r="WRE66" s="340"/>
      <c r="WRF66" s="340"/>
      <c r="WRG66" s="340"/>
      <c r="WRH66" s="340"/>
      <c r="WRI66" s="340"/>
      <c r="WRJ66" s="340"/>
      <c r="WRK66" s="340"/>
      <c r="WRL66" s="340"/>
      <c r="WRM66" s="340"/>
      <c r="WRN66" s="340"/>
      <c r="WRO66" s="340"/>
      <c r="WRP66" s="340"/>
      <c r="WRQ66" s="340"/>
      <c r="WRR66" s="340"/>
      <c r="WRS66" s="340"/>
      <c r="WRT66" s="340"/>
      <c r="WRU66" s="340"/>
      <c r="WRV66" s="340"/>
      <c r="WRW66" s="340"/>
      <c r="WRX66" s="340"/>
      <c r="WRY66" s="340"/>
      <c r="WRZ66" s="340"/>
      <c r="WSA66" s="340"/>
      <c r="WSB66" s="340"/>
      <c r="WSC66" s="340"/>
      <c r="WSD66" s="340"/>
      <c r="WSE66" s="340"/>
      <c r="WSF66" s="340"/>
      <c r="WSG66" s="340"/>
      <c r="WSH66" s="340"/>
      <c r="WSI66" s="340"/>
      <c r="WSJ66" s="340"/>
      <c r="WSK66" s="340"/>
      <c r="WSL66" s="340"/>
      <c r="WSM66" s="340"/>
      <c r="WSN66" s="340"/>
      <c r="WSO66" s="340"/>
      <c r="WSP66" s="340"/>
      <c r="WSQ66" s="340"/>
      <c r="WSR66" s="340"/>
      <c r="WSS66" s="340"/>
      <c r="WST66" s="340"/>
      <c r="WSU66" s="340"/>
      <c r="WSV66" s="340"/>
      <c r="WSW66" s="340"/>
      <c r="WSX66" s="340"/>
      <c r="WSY66" s="340"/>
      <c r="WSZ66" s="340"/>
      <c r="WTA66" s="340"/>
      <c r="WTB66" s="340"/>
      <c r="WTC66" s="340"/>
      <c r="WTD66" s="340"/>
      <c r="WTE66" s="340"/>
      <c r="WTF66" s="340"/>
      <c r="WTG66" s="340"/>
      <c r="WTH66" s="340"/>
      <c r="WTI66" s="340"/>
      <c r="WTJ66" s="340"/>
      <c r="WTK66" s="340"/>
      <c r="WTL66" s="340"/>
      <c r="WTM66" s="340"/>
      <c r="WTN66" s="340"/>
      <c r="WTO66" s="340"/>
      <c r="WTP66" s="340"/>
      <c r="WTQ66" s="340"/>
      <c r="WTR66" s="340"/>
      <c r="WTS66" s="340"/>
      <c r="WTT66" s="340"/>
      <c r="WTU66" s="340"/>
      <c r="WTV66" s="340"/>
      <c r="WTW66" s="340"/>
      <c r="WTX66" s="340"/>
      <c r="WTY66" s="340"/>
      <c r="WTZ66" s="340"/>
      <c r="WUA66" s="340"/>
      <c r="WUB66" s="340"/>
      <c r="WUC66" s="340"/>
      <c r="WUD66" s="340"/>
      <c r="WUE66" s="340"/>
      <c r="WUF66" s="340"/>
      <c r="WUG66" s="340"/>
      <c r="WUH66" s="340"/>
      <c r="WUI66" s="340"/>
      <c r="WUJ66" s="340"/>
      <c r="WUK66" s="340"/>
      <c r="WUL66" s="340"/>
      <c r="WUM66" s="340"/>
      <c r="WUN66" s="340"/>
      <c r="WUO66" s="340"/>
      <c r="WUP66" s="340"/>
      <c r="WUQ66" s="340"/>
      <c r="WUR66" s="340"/>
      <c r="WUS66" s="340"/>
      <c r="WUT66" s="340"/>
      <c r="WUU66" s="340"/>
      <c r="WUV66" s="340"/>
      <c r="WUW66" s="340"/>
      <c r="WUX66" s="340"/>
      <c r="WUY66" s="340"/>
      <c r="WUZ66" s="340"/>
      <c r="WVA66" s="340"/>
      <c r="WVB66" s="340"/>
      <c r="WVC66" s="340"/>
      <c r="WVD66" s="340"/>
      <c r="WVE66" s="340"/>
      <c r="WVF66" s="340"/>
      <c r="WVG66" s="340"/>
      <c r="WVH66" s="340"/>
      <c r="WVI66" s="340"/>
      <c r="WVJ66" s="340"/>
      <c r="WVK66" s="340"/>
      <c r="WVL66" s="340"/>
      <c r="WVM66" s="340"/>
      <c r="WVN66" s="340"/>
      <c r="WVO66" s="340"/>
      <c r="WVP66" s="340"/>
      <c r="WVQ66" s="340"/>
      <c r="WVR66" s="340"/>
      <c r="WVS66" s="340"/>
      <c r="WVT66" s="340"/>
      <c r="WVU66" s="340"/>
      <c r="WVV66" s="340"/>
      <c r="WVW66" s="340"/>
      <c r="WVX66" s="340"/>
      <c r="WVY66" s="340"/>
      <c r="WVZ66" s="340"/>
      <c r="WWA66" s="340"/>
      <c r="WWB66" s="340"/>
      <c r="WWC66" s="340"/>
      <c r="WWD66" s="340"/>
      <c r="WWE66" s="340"/>
      <c r="WWF66" s="340"/>
      <c r="WWG66" s="340"/>
      <c r="WWH66" s="340"/>
      <c r="WWI66" s="340"/>
      <c r="WWJ66" s="340"/>
      <c r="WWK66" s="340"/>
      <c r="WWL66" s="340"/>
      <c r="WWM66" s="340"/>
      <c r="WWN66" s="340"/>
      <c r="WWO66" s="340"/>
      <c r="WWP66" s="340"/>
      <c r="WWQ66" s="340"/>
      <c r="WWR66" s="340"/>
      <c r="WWS66" s="340"/>
      <c r="WWT66" s="340"/>
      <c r="WWU66" s="340"/>
      <c r="WWV66" s="340"/>
      <c r="WWW66" s="340"/>
      <c r="WWX66" s="340"/>
      <c r="WWY66" s="340"/>
      <c r="WWZ66" s="340"/>
      <c r="WXA66" s="340"/>
      <c r="WXB66" s="340"/>
      <c r="WXC66" s="340"/>
      <c r="WXD66" s="340"/>
      <c r="WXE66" s="340"/>
      <c r="WXF66" s="340"/>
      <c r="WXG66" s="340"/>
      <c r="WXH66" s="340"/>
      <c r="WXI66" s="340"/>
      <c r="WXJ66" s="340"/>
      <c r="WXK66" s="340"/>
      <c r="WXL66" s="340"/>
      <c r="WXM66" s="340"/>
      <c r="WXN66" s="340"/>
      <c r="WXO66" s="340"/>
      <c r="WXP66" s="340"/>
      <c r="WXQ66" s="340"/>
      <c r="WXR66" s="340"/>
      <c r="WXS66" s="340"/>
      <c r="WXT66" s="340"/>
      <c r="WXU66" s="340"/>
      <c r="WXV66" s="340"/>
      <c r="WXW66" s="340"/>
      <c r="WXX66" s="340"/>
      <c r="WXY66" s="340"/>
      <c r="WXZ66" s="340"/>
      <c r="WYA66" s="340"/>
      <c r="WYB66" s="340"/>
      <c r="WYC66" s="340"/>
      <c r="WYD66" s="340"/>
      <c r="WYE66" s="340"/>
      <c r="WYF66" s="340"/>
      <c r="WYG66" s="340"/>
      <c r="WYH66" s="340"/>
      <c r="WYI66" s="340"/>
      <c r="WYJ66" s="340"/>
      <c r="WYK66" s="340"/>
      <c r="WYL66" s="340"/>
      <c r="WYM66" s="340"/>
      <c r="WYN66" s="340"/>
      <c r="WYO66" s="340"/>
      <c r="WYP66" s="340"/>
      <c r="WYQ66" s="340"/>
      <c r="WYR66" s="340"/>
      <c r="WYS66" s="340"/>
      <c r="WYT66" s="340"/>
      <c r="WYU66" s="340"/>
      <c r="WYV66" s="340"/>
      <c r="WYW66" s="340"/>
      <c r="WYX66" s="340"/>
      <c r="WYY66" s="340"/>
      <c r="WYZ66" s="340"/>
      <c r="WZA66" s="340"/>
      <c r="WZB66" s="340"/>
      <c r="WZC66" s="340"/>
      <c r="WZD66" s="340"/>
      <c r="WZE66" s="340"/>
      <c r="WZF66" s="340"/>
      <c r="WZG66" s="340"/>
      <c r="WZH66" s="340"/>
      <c r="WZI66" s="340"/>
      <c r="WZJ66" s="340"/>
      <c r="WZK66" s="340"/>
      <c r="WZL66" s="340"/>
      <c r="WZM66" s="340"/>
      <c r="WZN66" s="340"/>
      <c r="WZO66" s="340"/>
      <c r="WZP66" s="340"/>
      <c r="WZQ66" s="340"/>
      <c r="WZR66" s="340"/>
      <c r="WZS66" s="340"/>
      <c r="WZT66" s="340"/>
      <c r="WZU66" s="340"/>
      <c r="WZV66" s="340"/>
      <c r="WZW66" s="340"/>
      <c r="WZX66" s="340"/>
      <c r="WZY66" s="340"/>
      <c r="WZZ66" s="340"/>
      <c r="XAA66" s="340"/>
      <c r="XAB66" s="340"/>
      <c r="XAC66" s="340"/>
      <c r="XAD66" s="340"/>
      <c r="XAE66" s="340"/>
      <c r="XAF66" s="340"/>
      <c r="XAG66" s="340"/>
      <c r="XAH66" s="340"/>
      <c r="XAI66" s="340"/>
      <c r="XAJ66" s="340"/>
      <c r="XAK66" s="340"/>
      <c r="XAL66" s="340"/>
      <c r="XAM66" s="340"/>
      <c r="XAN66" s="340"/>
      <c r="XAO66" s="340"/>
      <c r="XAP66" s="340"/>
      <c r="XAQ66" s="340"/>
      <c r="XAR66" s="340"/>
      <c r="XAS66" s="340"/>
      <c r="XAT66" s="340"/>
      <c r="XAU66" s="340"/>
      <c r="XAV66" s="340"/>
      <c r="XAW66" s="340"/>
      <c r="XAX66" s="340"/>
      <c r="XAY66" s="340"/>
      <c r="XAZ66" s="340"/>
      <c r="XBA66" s="340"/>
      <c r="XBB66" s="340"/>
      <c r="XBC66" s="340"/>
      <c r="XBD66" s="340"/>
      <c r="XBE66" s="340"/>
      <c r="XBF66" s="340"/>
      <c r="XBG66" s="340"/>
      <c r="XBH66" s="340"/>
      <c r="XBI66" s="340"/>
      <c r="XBJ66" s="340"/>
      <c r="XBK66" s="340"/>
      <c r="XBL66" s="340"/>
      <c r="XBM66" s="340"/>
      <c r="XBN66" s="340"/>
      <c r="XBO66" s="340"/>
      <c r="XBP66" s="340"/>
      <c r="XBQ66" s="340"/>
      <c r="XBR66" s="340"/>
      <c r="XBS66" s="340"/>
      <c r="XBT66" s="340"/>
      <c r="XBU66" s="340"/>
      <c r="XBV66" s="340"/>
      <c r="XBW66" s="340"/>
      <c r="XBX66" s="340"/>
      <c r="XBY66" s="340"/>
      <c r="XBZ66" s="340"/>
      <c r="XCA66" s="340"/>
      <c r="XCB66" s="340"/>
      <c r="XCC66" s="340"/>
      <c r="XCD66" s="340"/>
      <c r="XCE66" s="340"/>
      <c r="XCF66" s="340"/>
      <c r="XCG66" s="340"/>
      <c r="XCH66" s="340"/>
      <c r="XCI66" s="340"/>
      <c r="XCJ66" s="340"/>
      <c r="XCK66" s="340"/>
      <c r="XCL66" s="340"/>
      <c r="XCM66" s="340"/>
      <c r="XCN66" s="340"/>
      <c r="XCO66" s="340"/>
      <c r="XCP66" s="340"/>
      <c r="XCQ66" s="340"/>
      <c r="XCR66" s="340"/>
      <c r="XCS66" s="340"/>
      <c r="XCT66" s="340"/>
      <c r="XCU66" s="340"/>
      <c r="XCV66" s="340"/>
      <c r="XCW66" s="340"/>
      <c r="XCX66" s="340"/>
      <c r="XCY66" s="340"/>
      <c r="XCZ66" s="340"/>
      <c r="XDA66" s="340"/>
      <c r="XDB66" s="340"/>
      <c r="XDC66" s="340"/>
      <c r="XDD66" s="340"/>
      <c r="XDE66" s="340"/>
      <c r="XDF66" s="340"/>
      <c r="XDG66" s="340"/>
      <c r="XDH66" s="340"/>
      <c r="XDI66" s="340"/>
      <c r="XDJ66" s="340"/>
      <c r="XDK66" s="340"/>
      <c r="XDL66" s="340"/>
      <c r="XDM66" s="340"/>
      <c r="XDN66" s="340"/>
      <c r="XDO66" s="340"/>
      <c r="XDP66" s="340"/>
      <c r="XDQ66" s="340"/>
      <c r="XDR66" s="340"/>
      <c r="XDS66" s="340"/>
      <c r="XDT66" s="340"/>
      <c r="XDU66" s="340"/>
      <c r="XDV66" s="340"/>
      <c r="XDW66" s="340"/>
      <c r="XDX66" s="340"/>
      <c r="XDY66" s="340"/>
      <c r="XDZ66" s="340"/>
      <c r="XEA66" s="340"/>
      <c r="XEB66" s="340"/>
      <c r="XEC66" s="340"/>
      <c r="XED66" s="340"/>
      <c r="XEE66" s="340"/>
      <c r="XEF66" s="340"/>
      <c r="XEG66" s="340"/>
      <c r="XEH66" s="340"/>
      <c r="XEI66" s="340"/>
      <c r="XEJ66" s="340"/>
      <c r="XEK66" s="340"/>
      <c r="XEL66" s="340"/>
      <c r="XEM66" s="340"/>
      <c r="XEN66" s="340"/>
      <c r="XEO66" s="340"/>
      <c r="XEP66" s="340"/>
      <c r="XEQ66" s="340"/>
      <c r="XER66" s="340"/>
      <c r="XES66" s="340"/>
      <c r="XET66" s="340"/>
      <c r="XEU66" s="340"/>
      <c r="XEV66" s="340"/>
      <c r="XEW66" s="340"/>
      <c r="XEX66" s="340"/>
      <c r="XEY66" s="340"/>
      <c r="XEZ66" s="340"/>
      <c r="XFA66" s="340"/>
      <c r="XFB66" s="340"/>
      <c r="XFC66" s="340"/>
      <c r="XFD66" s="340"/>
    </row>
    <row r="67" spans="1:16384" customFormat="1" x14ac:dyDescent="0.25">
      <c r="A67" s="188" t="s">
        <v>103</v>
      </c>
      <c r="B67" s="344" t="str">
        <f>ORÇ!E42</f>
        <v>Pintura de setas e zebrados com tinta acrílica emulsionada em água - espessura de 0,5 mm</v>
      </c>
      <c r="C67" s="344"/>
      <c r="D67" s="344"/>
      <c r="E67" s="342" t="s">
        <v>6602</v>
      </c>
      <c r="F67" s="342"/>
      <c r="G67" s="342"/>
      <c r="H67" s="192">
        <f>3*0.4*15*3</f>
        <v>54.000000000000014</v>
      </c>
    </row>
    <row r="68" spans="1:16384" customFormat="1" x14ac:dyDescent="0.25">
      <c r="A68" s="188"/>
      <c r="B68" s="344"/>
      <c r="C68" s="344"/>
      <c r="D68" s="344"/>
      <c r="H68" s="190"/>
    </row>
    <row r="69" spans="1:16384" customFormat="1" x14ac:dyDescent="0.25">
      <c r="A69" s="188"/>
      <c r="B69" s="189"/>
      <c r="C69" s="189"/>
      <c r="D69" s="189"/>
      <c r="H69" s="190"/>
    </row>
    <row r="70" spans="1:16384" customFormat="1" x14ac:dyDescent="0.25">
      <c r="A70" s="188" t="s">
        <v>124</v>
      </c>
      <c r="B70" s="344" t="str">
        <f>ORÇ!E43</f>
        <v>Pintura de faixa com tinta acrílica - espessura de 0,6 mm</v>
      </c>
      <c r="C70" s="344"/>
      <c r="D70" s="344"/>
      <c r="E70" s="342" t="s">
        <v>6603</v>
      </c>
      <c r="F70" s="342"/>
      <c r="G70" s="342"/>
      <c r="H70" s="192">
        <v>129.5</v>
      </c>
    </row>
    <row r="71" spans="1:16384" customFormat="1" x14ac:dyDescent="0.25">
      <c r="A71" s="188"/>
      <c r="B71" s="344"/>
      <c r="C71" s="344"/>
      <c r="D71" s="344"/>
      <c r="H71" s="190"/>
    </row>
    <row r="72" spans="1:16384" customFormat="1" x14ac:dyDescent="0.25">
      <c r="A72" s="188"/>
      <c r="B72" s="189"/>
      <c r="C72" s="189"/>
      <c r="D72" s="189"/>
      <c r="H72" s="190"/>
    </row>
    <row r="73" spans="1:16384" customFormat="1" x14ac:dyDescent="0.25">
      <c r="A73" s="188" t="s">
        <v>6573</v>
      </c>
      <c r="B73" s="343" t="str">
        <f>ORÇ!E44</f>
        <v>PLACA DE SINALIZAÇÃO, EM CHAPA DE AÇO NUM. 16, COM PINTURA REFLETIVA</v>
      </c>
      <c r="C73" s="344"/>
      <c r="D73" s="344"/>
      <c r="E73" s="342" t="s">
        <v>6604</v>
      </c>
      <c r="F73" s="342"/>
      <c r="G73" s="342"/>
      <c r="H73" s="192">
        <v>8</v>
      </c>
    </row>
    <row r="74" spans="1:16384" customFormat="1" x14ac:dyDescent="0.25">
      <c r="A74" s="188"/>
      <c r="B74" s="344"/>
      <c r="C74" s="344"/>
      <c r="D74" s="344"/>
      <c r="H74" s="190"/>
    </row>
    <row r="75" spans="1:16384" customFormat="1" x14ac:dyDescent="0.25">
      <c r="A75" s="340" t="str">
        <f>ORÇ!C46</f>
        <v>SERVIÇOS FINAIS</v>
      </c>
      <c r="B75" s="340"/>
      <c r="C75" s="340"/>
      <c r="D75" s="340"/>
      <c r="E75" s="340"/>
      <c r="F75" s="340"/>
      <c r="G75" s="340"/>
      <c r="H75" s="340"/>
    </row>
    <row r="76" spans="1:16384" customFormat="1" x14ac:dyDescent="0.25">
      <c r="A76" s="340"/>
      <c r="B76" s="340"/>
      <c r="C76" s="340"/>
      <c r="D76" s="340"/>
      <c r="E76" s="340"/>
      <c r="F76" s="340"/>
      <c r="G76" s="340"/>
      <c r="H76" s="340"/>
    </row>
    <row r="77" spans="1:16384" customFormat="1" x14ac:dyDescent="0.25">
      <c r="A77" s="185" t="s">
        <v>6567</v>
      </c>
      <c r="B77" s="341" t="str">
        <f>ORÇ!E47</f>
        <v>DESMOBILIZAÇÃO DE EQUIPAMENTOS</v>
      </c>
      <c r="C77" s="341"/>
      <c r="D77" s="341"/>
      <c r="E77" s="342" t="s">
        <v>6587</v>
      </c>
      <c r="F77" s="342"/>
      <c r="G77" s="342"/>
      <c r="H77" s="186">
        <v>1</v>
      </c>
    </row>
    <row r="78" spans="1:16384" customFormat="1" x14ac:dyDescent="0.25">
      <c r="A78" s="187"/>
      <c r="B78" s="341"/>
      <c r="C78" s="341"/>
      <c r="D78" s="341"/>
    </row>
    <row r="79" spans="1:16384" customFormat="1" x14ac:dyDescent="0.25">
      <c r="A79" s="195"/>
      <c r="B79" s="193"/>
      <c r="H79" s="196"/>
    </row>
    <row r="80" spans="1:16384" customFormat="1" x14ac:dyDescent="0.25">
      <c r="A80" s="188" t="s">
        <v>6568</v>
      </c>
      <c r="B80" s="343" t="str">
        <f>ORÇ!E48</f>
        <v>LIMPEZA FINAL DE OBRA</v>
      </c>
      <c r="C80" s="344"/>
      <c r="D80" s="344"/>
      <c r="E80" s="342" t="str">
        <f>E47</f>
        <v>Mesma área a ser pavimentada (2.586,40m²)</v>
      </c>
      <c r="F80" s="342"/>
      <c r="G80" s="342"/>
      <c r="H80" s="192">
        <f>H47</f>
        <v>2586.3999318000001</v>
      </c>
    </row>
    <row r="81" spans="1:8" x14ac:dyDescent="0.25">
      <c r="A81" s="188"/>
      <c r="B81" s="344"/>
      <c r="C81" s="344"/>
      <c r="D81" s="344"/>
      <c r="H81" s="190"/>
    </row>
    <row r="82" spans="1:8" ht="15.75" x14ac:dyDescent="0.25">
      <c r="A82" s="197"/>
      <c r="B82" s="347" t="s">
        <v>6605</v>
      </c>
      <c r="C82" s="347"/>
      <c r="D82" s="347"/>
      <c r="E82" s="347"/>
      <c r="F82" s="347"/>
      <c r="G82" s="347"/>
      <c r="H82" s="197"/>
    </row>
    <row r="83" spans="1:8" x14ac:dyDescent="0.25">
      <c r="A83" s="191">
        <v>2</v>
      </c>
      <c r="B83" s="348" t="str">
        <f>ORÇ!C53</f>
        <v>IMPLANTAÇÃO DE PAVIMENTO ASFÁLTICO</v>
      </c>
      <c r="C83" s="348"/>
      <c r="D83" s="348"/>
      <c r="E83" s="183"/>
      <c r="F83" s="183"/>
      <c r="G83" s="183"/>
      <c r="H83" s="190"/>
    </row>
    <row r="84" spans="1:8" x14ac:dyDescent="0.25">
      <c r="A84" s="191"/>
      <c r="B84" s="183"/>
      <c r="C84" s="183"/>
      <c r="D84" s="183"/>
      <c r="E84" s="183"/>
      <c r="F84" s="183"/>
      <c r="G84" s="183"/>
      <c r="H84" s="190"/>
    </row>
    <row r="85" spans="1:8" x14ac:dyDescent="0.25">
      <c r="A85" s="188" t="s">
        <v>50</v>
      </c>
      <c r="B85" s="346" t="str">
        <f>ORÇ!E54</f>
        <v>ASSENTAMENTO DE GUIA (MEIO-FIO) EM TRECHO RETO, CONFECCIONADA EM CONCRETO PRÉ-FABRICADO, DIMENSÕES 100X15X13X20 CM (COMPRIMENTO X BASE INFERIOR X BASE SUPERIOR X ALTURA), PARA URBANIZAÇÃO INTERNA DE EMPREENDIMENTOS. AF_06/2016_P</v>
      </c>
      <c r="C85" s="344"/>
      <c r="D85" s="344"/>
      <c r="E85" s="349" t="s">
        <v>6606</v>
      </c>
      <c r="F85" s="349"/>
      <c r="G85" s="349"/>
      <c r="H85" s="192">
        <f>(201)+(6.5*2)</f>
        <v>214</v>
      </c>
    </row>
    <row r="86" spans="1:8" x14ac:dyDescent="0.25">
      <c r="A86" s="188"/>
      <c r="B86" s="344"/>
      <c r="C86" s="344"/>
      <c r="D86" s="344"/>
      <c r="E86" s="349"/>
      <c r="F86" s="349"/>
      <c r="G86" s="349"/>
      <c r="H86" s="190"/>
    </row>
    <row r="87" spans="1:8" x14ac:dyDescent="0.25">
      <c r="A87" s="187"/>
    </row>
    <row r="88" spans="1:8" x14ac:dyDescent="0.25">
      <c r="A88" s="188" t="s">
        <v>6584</v>
      </c>
      <c r="B88" s="346" t="str">
        <f>ORÇ!E55</f>
        <v>Base ou sub-base de macadame seco com brita comercial</v>
      </c>
      <c r="C88" s="344"/>
      <c r="D88" s="344"/>
      <c r="E88" s="342" t="s">
        <v>6607</v>
      </c>
      <c r="F88" s="342"/>
      <c r="G88" s="342"/>
      <c r="H88" s="192">
        <f>1608.38*0.2</f>
        <v>321.67600000000004</v>
      </c>
    </row>
    <row r="89" spans="1:8" x14ac:dyDescent="0.25">
      <c r="A89" s="188"/>
      <c r="B89" s="344"/>
      <c r="C89" s="344"/>
      <c r="D89" s="344"/>
      <c r="H89" s="190"/>
    </row>
    <row r="90" spans="1:8" x14ac:dyDescent="0.25">
      <c r="A90" s="188"/>
      <c r="B90" s="189"/>
      <c r="C90" s="189"/>
      <c r="D90" s="189"/>
      <c r="H90" s="190"/>
    </row>
    <row r="91" spans="1:8" x14ac:dyDescent="0.25">
      <c r="A91" s="188" t="s">
        <v>136</v>
      </c>
      <c r="B91" s="346" t="str">
        <f>ORÇ!E56</f>
        <v>ESCAVAÇÃO, CARGA E TRANSPORTE DE MATERIAL DE 1º CATEGORIA - DMT DE 1.000 A 1.200 - LEITO NATURAL</v>
      </c>
      <c r="C91" s="344"/>
      <c r="D91" s="344"/>
      <c r="E91" s="342" t="s">
        <v>6608</v>
      </c>
      <c r="F91" s="342"/>
      <c r="G91" s="342"/>
      <c r="H91" s="192">
        <f>321.68+(321.68*0.3)</f>
        <v>418.18400000000003</v>
      </c>
    </row>
    <row r="92" spans="1:8" x14ac:dyDescent="0.25">
      <c r="A92" s="188"/>
      <c r="B92" s="344"/>
      <c r="C92" s="344"/>
      <c r="D92" s="344"/>
      <c r="H92" s="190"/>
    </row>
    <row r="93" spans="1:8" x14ac:dyDescent="0.25">
      <c r="A93" s="188"/>
      <c r="B93" s="189"/>
      <c r="C93" s="189"/>
      <c r="D93" s="189"/>
      <c r="H93" s="190"/>
    </row>
    <row r="94" spans="1:8" x14ac:dyDescent="0.25">
      <c r="A94" s="188" t="s">
        <v>6531</v>
      </c>
      <c r="B94" s="346" t="str">
        <f>ORÇ!E57</f>
        <v>TRANSPORTE DO MACADAME_DMT ATÉ 30 KM</v>
      </c>
      <c r="C94" s="344"/>
      <c r="D94" s="344"/>
      <c r="E94" s="342" t="s">
        <v>6609</v>
      </c>
      <c r="F94" s="342"/>
      <c r="G94" s="342"/>
      <c r="H94" s="198">
        <f>418.18*20-0.02</f>
        <v>8363.58</v>
      </c>
    </row>
    <row r="95" spans="1:8" x14ac:dyDescent="0.25">
      <c r="A95" s="188"/>
      <c r="B95" s="344"/>
      <c r="C95" s="344"/>
      <c r="D95" s="344"/>
      <c r="H95" s="190"/>
    </row>
    <row r="96" spans="1:8" x14ac:dyDescent="0.25">
      <c r="A96" s="187"/>
      <c r="B96" s="193"/>
      <c r="D96" s="194"/>
    </row>
    <row r="97" spans="1:8" x14ac:dyDescent="0.25">
      <c r="A97" s="188" t="s">
        <v>6532</v>
      </c>
      <c r="B97" s="346" t="str">
        <f>ORÇ!E58</f>
        <v xml:space="preserve">Base ou sub-base de brita graduada com brita comercial </v>
      </c>
      <c r="C97" s="344"/>
      <c r="D97" s="344"/>
      <c r="E97" s="342" t="s">
        <v>6610</v>
      </c>
      <c r="F97" s="342"/>
      <c r="G97" s="342"/>
      <c r="H97" s="192">
        <f>1608.38*0.15</f>
        <v>241.25700000000001</v>
      </c>
    </row>
    <row r="98" spans="1:8" x14ac:dyDescent="0.25">
      <c r="A98" s="188"/>
      <c r="B98" s="344"/>
      <c r="C98" s="344"/>
      <c r="D98" s="344"/>
      <c r="H98" s="190"/>
    </row>
    <row r="99" spans="1:8" x14ac:dyDescent="0.25">
      <c r="A99" s="188"/>
      <c r="B99" s="199"/>
      <c r="C99" s="199"/>
      <c r="D99" s="199"/>
      <c r="H99" s="190"/>
    </row>
    <row r="100" spans="1:8" x14ac:dyDescent="0.25">
      <c r="A100" s="200" t="s">
        <v>6533</v>
      </c>
      <c r="B100" s="346" t="str">
        <f>ORÇ!E59</f>
        <v>CARGA, MANOBRA E DESCARGA DE BASE DE BRITA GRADUADA - COM EMPOLAMENTO DE 30%</v>
      </c>
      <c r="C100" s="344"/>
      <c r="D100" s="344"/>
      <c r="E100" s="342" t="s">
        <v>6611</v>
      </c>
      <c r="F100" s="342"/>
      <c r="G100" s="342"/>
      <c r="H100" s="192">
        <f>241.26+(241.26*0.3)-0.01</f>
        <v>313.62799999999999</v>
      </c>
    </row>
    <row r="101" spans="1:8" x14ac:dyDescent="0.25">
      <c r="A101" s="188"/>
      <c r="B101" s="344"/>
      <c r="C101" s="344"/>
      <c r="D101" s="344"/>
      <c r="H101" s="190"/>
    </row>
    <row r="102" spans="1:8" x14ac:dyDescent="0.25">
      <c r="A102" s="188"/>
      <c r="B102" s="199"/>
      <c r="C102" s="199"/>
      <c r="D102" s="199"/>
      <c r="H102" s="190"/>
    </row>
    <row r="103" spans="1:8" x14ac:dyDescent="0.25">
      <c r="A103" s="188" t="s">
        <v>6534</v>
      </c>
      <c r="B103" s="346" t="str">
        <f>ORÇ!E60</f>
        <v>TRANSPORTE DE BASE DE BRITA GRADUADA - DMT ATÉ 30KM</v>
      </c>
      <c r="C103" s="344"/>
      <c r="D103" s="344"/>
      <c r="E103" s="342" t="s">
        <v>6612</v>
      </c>
      <c r="F103" s="342"/>
      <c r="G103" s="342"/>
      <c r="H103" s="192">
        <f>313.63*20+0.08</f>
        <v>6272.68</v>
      </c>
    </row>
    <row r="104" spans="1:8" x14ac:dyDescent="0.25">
      <c r="A104" s="188"/>
      <c r="B104" s="344"/>
      <c r="C104" s="344"/>
      <c r="D104" s="344"/>
      <c r="H104" s="190"/>
    </row>
    <row r="105" spans="1:8" x14ac:dyDescent="0.25">
      <c r="A105" s="188"/>
      <c r="B105" s="199"/>
      <c r="C105" s="199"/>
      <c r="D105" s="199"/>
      <c r="H105" s="190"/>
    </row>
    <row r="106" spans="1:8" x14ac:dyDescent="0.25">
      <c r="A106" s="188" t="s">
        <v>6535</v>
      </c>
      <c r="B106" s="346" t="str">
        <f>ORÇ!E61</f>
        <v>Imprimação com emulsão asfáltica</v>
      </c>
      <c r="C106" s="344"/>
      <c r="D106" s="344"/>
      <c r="E106" s="342" t="s">
        <v>6613</v>
      </c>
      <c r="F106" s="342"/>
      <c r="G106" s="342"/>
      <c r="H106" s="192">
        <f>ORÇ!K9</f>
        <v>1608.379998158</v>
      </c>
    </row>
    <row r="107" spans="1:8" x14ac:dyDescent="0.25">
      <c r="A107" s="188"/>
      <c r="B107" s="344"/>
      <c r="C107" s="344"/>
      <c r="D107" s="344"/>
      <c r="H107" s="190"/>
    </row>
    <row r="108" spans="1:8" x14ac:dyDescent="0.25">
      <c r="A108" s="188"/>
      <c r="B108" s="199"/>
      <c r="C108" s="199"/>
      <c r="D108" s="199"/>
      <c r="H108" s="190"/>
    </row>
    <row r="109" spans="1:8" x14ac:dyDescent="0.25">
      <c r="A109" s="188" t="s">
        <v>6536</v>
      </c>
      <c r="B109" s="346" t="str">
        <f>ORÇ!E62</f>
        <v>Pintura de Ligação</v>
      </c>
      <c r="C109" s="344"/>
      <c r="D109" s="344"/>
      <c r="E109" s="342" t="s">
        <v>6620</v>
      </c>
      <c r="F109" s="342"/>
      <c r="G109" s="342"/>
      <c r="H109" s="192">
        <f>H106</f>
        <v>1608.379998158</v>
      </c>
    </row>
    <row r="110" spans="1:8" x14ac:dyDescent="0.25">
      <c r="A110" s="188"/>
      <c r="B110" s="344"/>
      <c r="C110" s="344"/>
      <c r="D110" s="344"/>
      <c r="H110" s="190"/>
    </row>
    <row r="111" spans="1:8" x14ac:dyDescent="0.25">
      <c r="A111" s="188"/>
      <c r="B111" s="199"/>
      <c r="C111" s="199"/>
      <c r="D111" s="199"/>
      <c r="H111" s="190"/>
    </row>
    <row r="112" spans="1:8" x14ac:dyDescent="0.25">
      <c r="A112" s="188" t="s">
        <v>6537</v>
      </c>
      <c r="B112" s="346" t="str">
        <f>ORÇ!E63</f>
        <v>EXECUÇÃO DE PAVIMENTO COM APLICAÇÃO DE CONCRETO ASFÁLTICO, CAMADA DE ROLAMENTO - EXCLUSIVE CARGA E TRANSPORTE</v>
      </c>
      <c r="C112" s="344"/>
      <c r="D112" s="344"/>
      <c r="E112" s="342" t="s">
        <v>6614</v>
      </c>
      <c r="F112" s="342"/>
      <c r="G112" s="342"/>
      <c r="H112" s="192">
        <f>H109*0.05</f>
        <v>80.418999907900002</v>
      </c>
    </row>
    <row r="113" spans="1:8" x14ac:dyDescent="0.25">
      <c r="A113" s="188"/>
      <c r="B113" s="344"/>
      <c r="C113" s="344"/>
      <c r="D113" s="344"/>
      <c r="H113" s="190"/>
    </row>
    <row r="114" spans="1:8" x14ac:dyDescent="0.25">
      <c r="A114" s="188"/>
      <c r="B114" s="199"/>
      <c r="C114" s="199"/>
      <c r="D114" s="199"/>
      <c r="H114" s="190"/>
    </row>
    <row r="115" spans="1:8" x14ac:dyDescent="0.25">
      <c r="A115" s="188" t="s">
        <v>6538</v>
      </c>
      <c r="B115" s="346" t="str">
        <f>ORÇ!E67</f>
        <v>CARGA, MANOBRA E DESCARGA DO CBUQ - COM EMPOLAMENTO DE 30%</v>
      </c>
      <c r="C115" s="344"/>
      <c r="D115" s="344"/>
      <c r="E115" s="342" t="s">
        <v>6615</v>
      </c>
      <c r="F115" s="342"/>
      <c r="G115" s="342"/>
      <c r="H115" s="192">
        <f>80.42+(80.42*0.3)-0.01</f>
        <v>104.536</v>
      </c>
    </row>
    <row r="116" spans="1:8" x14ac:dyDescent="0.25">
      <c r="A116" s="188"/>
      <c r="B116" s="344"/>
      <c r="C116" s="344"/>
      <c r="D116" s="344"/>
      <c r="H116" s="190"/>
    </row>
    <row r="117" spans="1:8" x14ac:dyDescent="0.25">
      <c r="A117" s="188"/>
      <c r="B117" s="199"/>
      <c r="C117" s="199"/>
      <c r="D117" s="199"/>
      <c r="H117" s="190"/>
    </row>
    <row r="118" spans="1:8" x14ac:dyDescent="0.25">
      <c r="A118" s="188" t="s">
        <v>6539</v>
      </c>
      <c r="B118" s="346" t="str">
        <f>ORÇ!E68</f>
        <v>TRANSPORTE DO CBUQ DMT ATÉ 30 KM</v>
      </c>
      <c r="C118" s="344"/>
      <c r="D118" s="344"/>
      <c r="E118" s="342" t="s">
        <v>6616</v>
      </c>
      <c r="F118" s="342"/>
      <c r="G118" s="342"/>
      <c r="H118" s="192">
        <f>104.54*20+0.09</f>
        <v>2090.8900000000003</v>
      </c>
    </row>
    <row r="119" spans="1:8" x14ac:dyDescent="0.25">
      <c r="A119" s="188"/>
      <c r="B119" s="344"/>
      <c r="C119" s="344"/>
      <c r="D119" s="344"/>
      <c r="H119" s="190"/>
    </row>
    <row r="120" spans="1:8" x14ac:dyDescent="0.25">
      <c r="A120" s="340" t="str">
        <f>ORÇ!C70</f>
        <v>PASSEIO</v>
      </c>
      <c r="B120" s="340"/>
      <c r="C120" s="340"/>
      <c r="D120" s="340"/>
      <c r="E120" s="340"/>
      <c r="F120" s="340"/>
      <c r="G120" s="340"/>
      <c r="H120" s="340"/>
    </row>
    <row r="121" spans="1:8" x14ac:dyDescent="0.25">
      <c r="A121" s="340"/>
      <c r="B121" s="340"/>
      <c r="C121" s="340"/>
      <c r="D121" s="340"/>
      <c r="E121" s="340"/>
      <c r="F121" s="340"/>
      <c r="G121" s="340"/>
      <c r="H121" s="340"/>
    </row>
    <row r="122" spans="1:8" x14ac:dyDescent="0.25">
      <c r="A122" s="188" t="s">
        <v>104</v>
      </c>
      <c r="B122" s="346" t="str">
        <f>ORÇ!E71</f>
        <v>REVOLVIMENTO E LIMPEZA MANUAL DE SOLO. AF_05/2018</v>
      </c>
      <c r="C122" s="344"/>
      <c r="D122" s="344"/>
      <c r="E122" s="342" t="s">
        <v>6617</v>
      </c>
      <c r="F122" s="342"/>
      <c r="G122" s="342"/>
      <c r="H122" s="192">
        <v>520.91999999999996</v>
      </c>
    </row>
    <row r="123" spans="1:8" x14ac:dyDescent="0.25">
      <c r="A123" s="188"/>
      <c r="B123" s="344"/>
      <c r="C123" s="344"/>
      <c r="D123" s="344"/>
      <c r="H123" s="190"/>
    </row>
    <row r="124" spans="1:8" x14ac:dyDescent="0.25">
      <c r="A124" s="188"/>
      <c r="B124" s="199"/>
      <c r="C124" s="199"/>
      <c r="D124" s="199"/>
      <c r="H124" s="190"/>
    </row>
    <row r="125" spans="1:8" x14ac:dyDescent="0.25">
      <c r="A125" s="188" t="s">
        <v>105</v>
      </c>
      <c r="B125" s="346" t="str">
        <f>ORÇ!E72</f>
        <v>EXECUÇÃO DE PASSEIO EM PISO INTERTRAVADO, COM BLOCO RETANGULAR COR NATURAL DE 20 X 10 CM, ESPESSURA 6 CM</v>
      </c>
      <c r="C125" s="344"/>
      <c r="D125" s="344"/>
      <c r="E125" s="342" t="s">
        <v>6618</v>
      </c>
      <c r="F125" s="342"/>
      <c r="G125" s="342"/>
      <c r="H125" s="192">
        <f>H122</f>
        <v>520.91999999999996</v>
      </c>
    </row>
    <row r="126" spans="1:8" x14ac:dyDescent="0.25">
      <c r="A126" s="188"/>
      <c r="B126" s="344"/>
      <c r="C126" s="344"/>
      <c r="D126" s="344"/>
      <c r="H126" s="190"/>
    </row>
    <row r="127" spans="1:8" x14ac:dyDescent="0.25">
      <c r="A127" s="340" t="str">
        <f>ORÇ!C74</f>
        <v>SINALIZAÇÃO VIÁRIA HORIZONTAL E VERTICAL</v>
      </c>
      <c r="B127" s="340"/>
      <c r="C127" s="340"/>
      <c r="D127" s="340"/>
      <c r="E127" s="340"/>
      <c r="F127" s="340"/>
      <c r="G127" s="340"/>
      <c r="H127" s="340"/>
    </row>
    <row r="128" spans="1:8" x14ac:dyDescent="0.25">
      <c r="A128" s="340"/>
      <c r="B128" s="340"/>
      <c r="C128" s="340"/>
      <c r="D128" s="340"/>
      <c r="E128" s="340"/>
      <c r="F128" s="340"/>
      <c r="G128" s="340"/>
      <c r="H128" s="340"/>
    </row>
    <row r="129" spans="1:8" ht="30.75" customHeight="1" x14ac:dyDescent="0.25">
      <c r="A129" s="188" t="s">
        <v>103</v>
      </c>
      <c r="B129" s="344" t="str">
        <f>ORÇ!E75</f>
        <v>Pintura de setas e zebrados com tinta acrílica emulsionada em água - espessura de 0,5 mm</v>
      </c>
      <c r="C129" s="344"/>
      <c r="D129" s="344"/>
      <c r="E129" s="345" t="s">
        <v>6619</v>
      </c>
      <c r="F129" s="345"/>
      <c r="G129" s="345"/>
      <c r="H129" s="192">
        <v>0</v>
      </c>
    </row>
    <row r="130" spans="1:8" hidden="1" x14ac:dyDescent="0.25">
      <c r="A130" s="188"/>
      <c r="B130" s="344"/>
      <c r="C130" s="344"/>
      <c r="D130" s="344"/>
      <c r="E130" s="345"/>
      <c r="F130" s="345"/>
      <c r="G130" s="345"/>
      <c r="H130" s="190"/>
    </row>
    <row r="131" spans="1:8" x14ac:dyDescent="0.25">
      <c r="A131" s="188"/>
      <c r="B131" s="189"/>
      <c r="C131" s="189"/>
      <c r="D131" s="189"/>
      <c r="H131" s="190"/>
    </row>
    <row r="132" spans="1:8" x14ac:dyDescent="0.25">
      <c r="A132" s="188" t="s">
        <v>124</v>
      </c>
      <c r="B132" s="344" t="str">
        <f>ORÇ!E76</f>
        <v>Pintura de faixa com tinta acrílica - espessura de 0,6 mm</v>
      </c>
      <c r="C132" s="344"/>
      <c r="D132" s="344"/>
      <c r="E132" s="345" t="s">
        <v>6619</v>
      </c>
      <c r="F132" s="345"/>
      <c r="G132" s="345"/>
      <c r="H132" s="192">
        <v>0</v>
      </c>
    </row>
    <row r="133" spans="1:8" x14ac:dyDescent="0.25">
      <c r="A133" s="188"/>
      <c r="B133" s="344"/>
      <c r="C133" s="344"/>
      <c r="D133" s="344"/>
      <c r="E133" s="345"/>
      <c r="F133" s="345"/>
      <c r="G133" s="345"/>
      <c r="H133" s="190"/>
    </row>
    <row r="134" spans="1:8" x14ac:dyDescent="0.25">
      <c r="A134" s="188"/>
      <c r="B134" s="189"/>
      <c r="C134" s="189"/>
      <c r="D134" s="189"/>
      <c r="H134" s="190"/>
    </row>
    <row r="135" spans="1:8" x14ac:dyDescent="0.25">
      <c r="A135" s="188" t="s">
        <v>6573</v>
      </c>
      <c r="B135" s="343" t="s">
        <v>6540</v>
      </c>
      <c r="C135" s="344"/>
      <c r="D135" s="344"/>
      <c r="E135" s="342" t="s">
        <v>6604</v>
      </c>
      <c r="F135" s="342"/>
      <c r="G135" s="342"/>
      <c r="H135" s="192">
        <v>3</v>
      </c>
    </row>
    <row r="136" spans="1:8" x14ac:dyDescent="0.25">
      <c r="A136" s="188"/>
      <c r="B136" s="344"/>
      <c r="C136" s="344"/>
      <c r="D136" s="344"/>
      <c r="H136" s="190"/>
    </row>
    <row r="137" spans="1:8" x14ac:dyDescent="0.25">
      <c r="A137" s="340" t="str">
        <f>ORÇ!C79</f>
        <v>SERVIÇOS FINAIS</v>
      </c>
      <c r="B137" s="340"/>
      <c r="C137" s="340"/>
      <c r="D137" s="340"/>
      <c r="E137" s="340"/>
      <c r="F137" s="340"/>
      <c r="G137" s="340"/>
      <c r="H137" s="340"/>
    </row>
    <row r="138" spans="1:8" x14ac:dyDescent="0.25">
      <c r="A138" s="340"/>
      <c r="B138" s="340"/>
      <c r="C138" s="340"/>
      <c r="D138" s="340"/>
      <c r="E138" s="340"/>
      <c r="F138" s="340"/>
      <c r="G138" s="340"/>
      <c r="H138" s="340"/>
    </row>
    <row r="139" spans="1:8" x14ac:dyDescent="0.25">
      <c r="A139" s="185" t="s">
        <v>6567</v>
      </c>
      <c r="B139" s="341" t="str">
        <f>ORÇ!E80</f>
        <v>DESMOBILIZAÇÃO DE EQUIPAMENTOS</v>
      </c>
      <c r="C139" s="341"/>
      <c r="D139" s="341"/>
      <c r="E139" s="342" t="s">
        <v>6587</v>
      </c>
      <c r="F139" s="342"/>
      <c r="G139" s="342"/>
      <c r="H139" s="186">
        <v>1</v>
      </c>
    </row>
    <row r="140" spans="1:8" x14ac:dyDescent="0.25">
      <c r="A140" s="187"/>
      <c r="B140" s="341"/>
      <c r="C140" s="341"/>
      <c r="D140" s="341"/>
    </row>
    <row r="141" spans="1:8" x14ac:dyDescent="0.25">
      <c r="A141" s="195"/>
      <c r="B141" s="193"/>
      <c r="H141" s="196"/>
    </row>
    <row r="142" spans="1:8" x14ac:dyDescent="0.25">
      <c r="A142" s="188" t="s">
        <v>6568</v>
      </c>
      <c r="B142" s="343" t="s">
        <v>36</v>
      </c>
      <c r="C142" s="344"/>
      <c r="D142" s="344"/>
      <c r="E142" s="342" t="str">
        <f>E109</f>
        <v>Mesma área a ser pavimentada (1.608,38m²)</v>
      </c>
      <c r="F142" s="342"/>
      <c r="G142" s="342"/>
      <c r="H142" s="192">
        <f>H109</f>
        <v>1608.379998158</v>
      </c>
    </row>
    <row r="143" spans="1:8" x14ac:dyDescent="0.25">
      <c r="A143" s="188"/>
      <c r="B143" s="344"/>
      <c r="C143" s="344"/>
      <c r="D143" s="344"/>
      <c r="H143" s="190"/>
    </row>
    <row r="145" spans="2:7" ht="45" customHeight="1" x14ac:dyDescent="0.25">
      <c r="B145" s="339" t="s">
        <v>6621</v>
      </c>
      <c r="C145" s="339"/>
      <c r="D145" s="339"/>
      <c r="E145" s="339"/>
      <c r="F145" s="339"/>
      <c r="G145" s="339"/>
    </row>
    <row r="146" spans="2:7" ht="56.25" customHeight="1" x14ac:dyDescent="0.25">
      <c r="B146" s="339"/>
      <c r="C146" s="339"/>
      <c r="D146" s="339"/>
      <c r="E146" s="339"/>
      <c r="F146" s="339"/>
      <c r="G146" s="339"/>
    </row>
  </sheetData>
  <mergeCells count="2148">
    <mergeCell ref="A1:H1"/>
    <mergeCell ref="A2:H3"/>
    <mergeCell ref="C4:F4"/>
    <mergeCell ref="B6:D7"/>
    <mergeCell ref="E6:G6"/>
    <mergeCell ref="A17:H18"/>
    <mergeCell ref="B14:D15"/>
    <mergeCell ref="E14:G14"/>
    <mergeCell ref="B19:G19"/>
    <mergeCell ref="B21:D21"/>
    <mergeCell ref="E23:G24"/>
    <mergeCell ref="B38:D39"/>
    <mergeCell ref="E38:G38"/>
    <mergeCell ref="B8:D9"/>
    <mergeCell ref="E8:G8"/>
    <mergeCell ref="B10:D11"/>
    <mergeCell ref="E10:G10"/>
    <mergeCell ref="B12:D13"/>
    <mergeCell ref="E12:G12"/>
    <mergeCell ref="B23:D24"/>
    <mergeCell ref="B32:D33"/>
    <mergeCell ref="E32:G32"/>
    <mergeCell ref="B35:D36"/>
    <mergeCell ref="E35:G35"/>
    <mergeCell ref="B41:D42"/>
    <mergeCell ref="E41:G41"/>
    <mergeCell ref="B44:D45"/>
    <mergeCell ref="E44:G44"/>
    <mergeCell ref="A75:H76"/>
    <mergeCell ref="B77:D78"/>
    <mergeCell ref="E77:G77"/>
    <mergeCell ref="B82:G82"/>
    <mergeCell ref="B83:D83"/>
    <mergeCell ref="B85:D86"/>
    <mergeCell ref="E85:G86"/>
    <mergeCell ref="B56:D57"/>
    <mergeCell ref="E56:G56"/>
    <mergeCell ref="A65:H66"/>
    <mergeCell ref="I65:P66"/>
    <mergeCell ref="B26:D27"/>
    <mergeCell ref="E26:G26"/>
    <mergeCell ref="B29:D30"/>
    <mergeCell ref="E29:G29"/>
    <mergeCell ref="Q65:X66"/>
    <mergeCell ref="Y65:AF66"/>
    <mergeCell ref="B47:D48"/>
    <mergeCell ref="E47:G47"/>
    <mergeCell ref="B50:D51"/>
    <mergeCell ref="E50:G50"/>
    <mergeCell ref="B53:D54"/>
    <mergeCell ref="E53:G53"/>
    <mergeCell ref="B80:D81"/>
    <mergeCell ref="E80:G80"/>
    <mergeCell ref="B88:D89"/>
    <mergeCell ref="E88:G88"/>
    <mergeCell ref="B91:D92"/>
    <mergeCell ref="E91:G91"/>
    <mergeCell ref="B70:D71"/>
    <mergeCell ref="E70:G70"/>
    <mergeCell ref="B73:D74"/>
    <mergeCell ref="E73:G73"/>
    <mergeCell ref="B67:D68"/>
    <mergeCell ref="E67:G67"/>
    <mergeCell ref="DY65:EF66"/>
    <mergeCell ref="EG65:EN66"/>
    <mergeCell ref="EO65:EV66"/>
    <mergeCell ref="EW65:FD66"/>
    <mergeCell ref="FE65:FL66"/>
    <mergeCell ref="FM65:FT66"/>
    <mergeCell ref="CC65:CJ66"/>
    <mergeCell ref="CK65:CR66"/>
    <mergeCell ref="CS65:CZ66"/>
    <mergeCell ref="DA65:DH66"/>
    <mergeCell ref="DI65:DP66"/>
    <mergeCell ref="DQ65:DX66"/>
    <mergeCell ref="AG65:AN66"/>
    <mergeCell ref="AO65:AV66"/>
    <mergeCell ref="AW65:BD66"/>
    <mergeCell ref="BE65:BL66"/>
    <mergeCell ref="BM65:BT66"/>
    <mergeCell ref="BU65:CB66"/>
    <mergeCell ref="JM65:JT66"/>
    <mergeCell ref="JU65:KB66"/>
    <mergeCell ref="KC65:KJ66"/>
    <mergeCell ref="KK65:KR66"/>
    <mergeCell ref="KS65:KZ66"/>
    <mergeCell ref="LA65:LH66"/>
    <mergeCell ref="HQ65:HX66"/>
    <mergeCell ref="HY65:IF66"/>
    <mergeCell ref="IG65:IN66"/>
    <mergeCell ref="IO65:IV66"/>
    <mergeCell ref="IW65:JD66"/>
    <mergeCell ref="JE65:JL66"/>
    <mergeCell ref="FU65:GB66"/>
    <mergeCell ref="GC65:GJ66"/>
    <mergeCell ref="GK65:GR66"/>
    <mergeCell ref="GS65:GZ66"/>
    <mergeCell ref="HA65:HH66"/>
    <mergeCell ref="HI65:HP66"/>
    <mergeCell ref="PA65:PH66"/>
    <mergeCell ref="PI65:PP66"/>
    <mergeCell ref="PQ65:PX66"/>
    <mergeCell ref="PY65:QF66"/>
    <mergeCell ref="QG65:QN66"/>
    <mergeCell ref="QO65:QV66"/>
    <mergeCell ref="NE65:NL66"/>
    <mergeCell ref="NM65:NT66"/>
    <mergeCell ref="NU65:OB66"/>
    <mergeCell ref="OC65:OJ66"/>
    <mergeCell ref="OK65:OR66"/>
    <mergeCell ref="OS65:OZ66"/>
    <mergeCell ref="LI65:LP66"/>
    <mergeCell ref="LQ65:LX66"/>
    <mergeCell ref="LY65:MF66"/>
    <mergeCell ref="MG65:MN66"/>
    <mergeCell ref="MO65:MV66"/>
    <mergeCell ref="MW65:ND66"/>
    <mergeCell ref="UO65:UV66"/>
    <mergeCell ref="UW65:VD66"/>
    <mergeCell ref="VE65:VL66"/>
    <mergeCell ref="VM65:VT66"/>
    <mergeCell ref="VU65:WB66"/>
    <mergeCell ref="WC65:WJ66"/>
    <mergeCell ref="SS65:SZ66"/>
    <mergeCell ref="TA65:TH66"/>
    <mergeCell ref="TI65:TP66"/>
    <mergeCell ref="TQ65:TX66"/>
    <mergeCell ref="TY65:UF66"/>
    <mergeCell ref="UG65:UN66"/>
    <mergeCell ref="QW65:RD66"/>
    <mergeCell ref="RE65:RL66"/>
    <mergeCell ref="RM65:RT66"/>
    <mergeCell ref="RU65:SB66"/>
    <mergeCell ref="SC65:SJ66"/>
    <mergeCell ref="SK65:SR66"/>
    <mergeCell ref="AAC65:AAJ66"/>
    <mergeCell ref="AAK65:AAR66"/>
    <mergeCell ref="AAS65:AAZ66"/>
    <mergeCell ref="ABA65:ABH66"/>
    <mergeCell ref="ABI65:ABP66"/>
    <mergeCell ref="ABQ65:ABX66"/>
    <mergeCell ref="YG65:YN66"/>
    <mergeCell ref="YO65:YV66"/>
    <mergeCell ref="YW65:ZD66"/>
    <mergeCell ref="ZE65:ZL66"/>
    <mergeCell ref="ZM65:ZT66"/>
    <mergeCell ref="ZU65:AAB66"/>
    <mergeCell ref="WK65:WR66"/>
    <mergeCell ref="WS65:WZ66"/>
    <mergeCell ref="XA65:XH66"/>
    <mergeCell ref="XI65:XP66"/>
    <mergeCell ref="XQ65:XX66"/>
    <mergeCell ref="XY65:YF66"/>
    <mergeCell ref="AFQ65:AFX66"/>
    <mergeCell ref="AFY65:AGF66"/>
    <mergeCell ref="AGG65:AGN66"/>
    <mergeCell ref="AGO65:AGV66"/>
    <mergeCell ref="AGW65:AHD66"/>
    <mergeCell ref="AHE65:AHL66"/>
    <mergeCell ref="ADU65:AEB66"/>
    <mergeCell ref="AEC65:AEJ66"/>
    <mergeCell ref="AEK65:AER66"/>
    <mergeCell ref="AES65:AEZ66"/>
    <mergeCell ref="AFA65:AFH66"/>
    <mergeCell ref="AFI65:AFP66"/>
    <mergeCell ref="ABY65:ACF66"/>
    <mergeCell ref="ACG65:ACN66"/>
    <mergeCell ref="ACO65:ACV66"/>
    <mergeCell ref="ACW65:ADD66"/>
    <mergeCell ref="ADE65:ADL66"/>
    <mergeCell ref="ADM65:ADT66"/>
    <mergeCell ref="ALE65:ALL66"/>
    <mergeCell ref="ALM65:ALT66"/>
    <mergeCell ref="ALU65:AMB66"/>
    <mergeCell ref="AMC65:AMJ66"/>
    <mergeCell ref="AMK65:AMR66"/>
    <mergeCell ref="AMS65:AMZ66"/>
    <mergeCell ref="AJI65:AJP66"/>
    <mergeCell ref="AJQ65:AJX66"/>
    <mergeCell ref="AJY65:AKF66"/>
    <mergeCell ref="AKG65:AKN66"/>
    <mergeCell ref="AKO65:AKV66"/>
    <mergeCell ref="AKW65:ALD66"/>
    <mergeCell ref="AHM65:AHT66"/>
    <mergeCell ref="AHU65:AIB66"/>
    <mergeCell ref="AIC65:AIJ66"/>
    <mergeCell ref="AIK65:AIR66"/>
    <mergeCell ref="AIS65:AIZ66"/>
    <mergeCell ref="AJA65:AJH66"/>
    <mergeCell ref="AQS65:AQZ66"/>
    <mergeCell ref="ARA65:ARH66"/>
    <mergeCell ref="ARI65:ARP66"/>
    <mergeCell ref="ARQ65:ARX66"/>
    <mergeCell ref="ARY65:ASF66"/>
    <mergeCell ref="ASG65:ASN66"/>
    <mergeCell ref="AOW65:APD66"/>
    <mergeCell ref="APE65:APL66"/>
    <mergeCell ref="APM65:APT66"/>
    <mergeCell ref="APU65:AQB66"/>
    <mergeCell ref="AQC65:AQJ66"/>
    <mergeCell ref="AQK65:AQR66"/>
    <mergeCell ref="ANA65:ANH66"/>
    <mergeCell ref="ANI65:ANP66"/>
    <mergeCell ref="ANQ65:ANX66"/>
    <mergeCell ref="ANY65:AOF66"/>
    <mergeCell ref="AOG65:AON66"/>
    <mergeCell ref="AOO65:AOV66"/>
    <mergeCell ref="AWG65:AWN66"/>
    <mergeCell ref="AWO65:AWV66"/>
    <mergeCell ref="AWW65:AXD66"/>
    <mergeCell ref="AXE65:AXL66"/>
    <mergeCell ref="AXM65:AXT66"/>
    <mergeCell ref="AXU65:AYB66"/>
    <mergeCell ref="AUK65:AUR66"/>
    <mergeCell ref="AUS65:AUZ66"/>
    <mergeCell ref="AVA65:AVH66"/>
    <mergeCell ref="AVI65:AVP66"/>
    <mergeCell ref="AVQ65:AVX66"/>
    <mergeCell ref="AVY65:AWF66"/>
    <mergeCell ref="ASO65:ASV66"/>
    <mergeCell ref="ASW65:ATD66"/>
    <mergeCell ref="ATE65:ATL66"/>
    <mergeCell ref="ATM65:ATT66"/>
    <mergeCell ref="ATU65:AUB66"/>
    <mergeCell ref="AUC65:AUJ66"/>
    <mergeCell ref="BBU65:BCB66"/>
    <mergeCell ref="BCC65:BCJ66"/>
    <mergeCell ref="BCK65:BCR66"/>
    <mergeCell ref="BCS65:BCZ66"/>
    <mergeCell ref="BDA65:BDH66"/>
    <mergeCell ref="BDI65:BDP66"/>
    <mergeCell ref="AZY65:BAF66"/>
    <mergeCell ref="BAG65:BAN66"/>
    <mergeCell ref="BAO65:BAV66"/>
    <mergeCell ref="BAW65:BBD66"/>
    <mergeCell ref="BBE65:BBL66"/>
    <mergeCell ref="BBM65:BBT66"/>
    <mergeCell ref="AYC65:AYJ66"/>
    <mergeCell ref="AYK65:AYR66"/>
    <mergeCell ref="AYS65:AYZ66"/>
    <mergeCell ref="AZA65:AZH66"/>
    <mergeCell ref="AZI65:AZP66"/>
    <mergeCell ref="AZQ65:AZX66"/>
    <mergeCell ref="BHI65:BHP66"/>
    <mergeCell ref="BHQ65:BHX66"/>
    <mergeCell ref="BHY65:BIF66"/>
    <mergeCell ref="BIG65:BIN66"/>
    <mergeCell ref="BIO65:BIV66"/>
    <mergeCell ref="BIW65:BJD66"/>
    <mergeCell ref="BFM65:BFT66"/>
    <mergeCell ref="BFU65:BGB66"/>
    <mergeCell ref="BGC65:BGJ66"/>
    <mergeCell ref="BGK65:BGR66"/>
    <mergeCell ref="BGS65:BGZ66"/>
    <mergeCell ref="BHA65:BHH66"/>
    <mergeCell ref="BDQ65:BDX66"/>
    <mergeCell ref="BDY65:BEF66"/>
    <mergeCell ref="BEG65:BEN66"/>
    <mergeCell ref="BEO65:BEV66"/>
    <mergeCell ref="BEW65:BFD66"/>
    <mergeCell ref="BFE65:BFL66"/>
    <mergeCell ref="BMW65:BND66"/>
    <mergeCell ref="BNE65:BNL66"/>
    <mergeCell ref="BNM65:BNT66"/>
    <mergeCell ref="BNU65:BOB66"/>
    <mergeCell ref="BOC65:BOJ66"/>
    <mergeCell ref="BOK65:BOR66"/>
    <mergeCell ref="BLA65:BLH66"/>
    <mergeCell ref="BLI65:BLP66"/>
    <mergeCell ref="BLQ65:BLX66"/>
    <mergeCell ref="BLY65:BMF66"/>
    <mergeCell ref="BMG65:BMN66"/>
    <mergeCell ref="BMO65:BMV66"/>
    <mergeCell ref="BJE65:BJL66"/>
    <mergeCell ref="BJM65:BJT66"/>
    <mergeCell ref="BJU65:BKB66"/>
    <mergeCell ref="BKC65:BKJ66"/>
    <mergeCell ref="BKK65:BKR66"/>
    <mergeCell ref="BKS65:BKZ66"/>
    <mergeCell ref="BSK65:BSR66"/>
    <mergeCell ref="BSS65:BSZ66"/>
    <mergeCell ref="BTA65:BTH66"/>
    <mergeCell ref="BTI65:BTP66"/>
    <mergeCell ref="BTQ65:BTX66"/>
    <mergeCell ref="BTY65:BUF66"/>
    <mergeCell ref="BQO65:BQV66"/>
    <mergeCell ref="BQW65:BRD66"/>
    <mergeCell ref="BRE65:BRL66"/>
    <mergeCell ref="BRM65:BRT66"/>
    <mergeCell ref="BRU65:BSB66"/>
    <mergeCell ref="BSC65:BSJ66"/>
    <mergeCell ref="BOS65:BOZ66"/>
    <mergeCell ref="BPA65:BPH66"/>
    <mergeCell ref="BPI65:BPP66"/>
    <mergeCell ref="BPQ65:BPX66"/>
    <mergeCell ref="BPY65:BQF66"/>
    <mergeCell ref="BQG65:BQN66"/>
    <mergeCell ref="BXY65:BYF66"/>
    <mergeCell ref="BYG65:BYN66"/>
    <mergeCell ref="BYO65:BYV66"/>
    <mergeCell ref="BYW65:BZD66"/>
    <mergeCell ref="BZE65:BZL66"/>
    <mergeCell ref="BZM65:BZT66"/>
    <mergeCell ref="BWC65:BWJ66"/>
    <mergeCell ref="BWK65:BWR66"/>
    <mergeCell ref="BWS65:BWZ66"/>
    <mergeCell ref="BXA65:BXH66"/>
    <mergeCell ref="BXI65:BXP66"/>
    <mergeCell ref="BXQ65:BXX66"/>
    <mergeCell ref="BUG65:BUN66"/>
    <mergeCell ref="BUO65:BUV66"/>
    <mergeCell ref="BUW65:BVD66"/>
    <mergeCell ref="BVE65:BVL66"/>
    <mergeCell ref="BVM65:BVT66"/>
    <mergeCell ref="BVU65:BWB66"/>
    <mergeCell ref="CDM65:CDT66"/>
    <mergeCell ref="CDU65:CEB66"/>
    <mergeCell ref="CEC65:CEJ66"/>
    <mergeCell ref="CEK65:CER66"/>
    <mergeCell ref="CES65:CEZ66"/>
    <mergeCell ref="CFA65:CFH66"/>
    <mergeCell ref="CBQ65:CBX66"/>
    <mergeCell ref="CBY65:CCF66"/>
    <mergeCell ref="CCG65:CCN66"/>
    <mergeCell ref="CCO65:CCV66"/>
    <mergeCell ref="CCW65:CDD66"/>
    <mergeCell ref="CDE65:CDL66"/>
    <mergeCell ref="BZU65:CAB66"/>
    <mergeCell ref="CAC65:CAJ66"/>
    <mergeCell ref="CAK65:CAR66"/>
    <mergeCell ref="CAS65:CAZ66"/>
    <mergeCell ref="CBA65:CBH66"/>
    <mergeCell ref="CBI65:CBP66"/>
    <mergeCell ref="CJA65:CJH66"/>
    <mergeCell ref="CJI65:CJP66"/>
    <mergeCell ref="CJQ65:CJX66"/>
    <mergeCell ref="CJY65:CKF66"/>
    <mergeCell ref="CKG65:CKN66"/>
    <mergeCell ref="CKO65:CKV66"/>
    <mergeCell ref="CHE65:CHL66"/>
    <mergeCell ref="CHM65:CHT66"/>
    <mergeCell ref="CHU65:CIB66"/>
    <mergeCell ref="CIC65:CIJ66"/>
    <mergeCell ref="CIK65:CIR66"/>
    <mergeCell ref="CIS65:CIZ66"/>
    <mergeCell ref="CFI65:CFP66"/>
    <mergeCell ref="CFQ65:CFX66"/>
    <mergeCell ref="CFY65:CGF66"/>
    <mergeCell ref="CGG65:CGN66"/>
    <mergeCell ref="CGO65:CGV66"/>
    <mergeCell ref="CGW65:CHD66"/>
    <mergeCell ref="COO65:COV66"/>
    <mergeCell ref="COW65:CPD66"/>
    <mergeCell ref="CPE65:CPL66"/>
    <mergeCell ref="CPM65:CPT66"/>
    <mergeCell ref="CPU65:CQB66"/>
    <mergeCell ref="CQC65:CQJ66"/>
    <mergeCell ref="CMS65:CMZ66"/>
    <mergeCell ref="CNA65:CNH66"/>
    <mergeCell ref="CNI65:CNP66"/>
    <mergeCell ref="CNQ65:CNX66"/>
    <mergeCell ref="CNY65:COF66"/>
    <mergeCell ref="COG65:CON66"/>
    <mergeCell ref="CKW65:CLD66"/>
    <mergeCell ref="CLE65:CLL66"/>
    <mergeCell ref="CLM65:CLT66"/>
    <mergeCell ref="CLU65:CMB66"/>
    <mergeCell ref="CMC65:CMJ66"/>
    <mergeCell ref="CMK65:CMR66"/>
    <mergeCell ref="CUC65:CUJ66"/>
    <mergeCell ref="CUK65:CUR66"/>
    <mergeCell ref="CUS65:CUZ66"/>
    <mergeCell ref="CVA65:CVH66"/>
    <mergeCell ref="CVI65:CVP66"/>
    <mergeCell ref="CVQ65:CVX66"/>
    <mergeCell ref="CSG65:CSN66"/>
    <mergeCell ref="CSO65:CSV66"/>
    <mergeCell ref="CSW65:CTD66"/>
    <mergeCell ref="CTE65:CTL66"/>
    <mergeCell ref="CTM65:CTT66"/>
    <mergeCell ref="CTU65:CUB66"/>
    <mergeCell ref="CQK65:CQR66"/>
    <mergeCell ref="CQS65:CQZ66"/>
    <mergeCell ref="CRA65:CRH66"/>
    <mergeCell ref="CRI65:CRP66"/>
    <mergeCell ref="CRQ65:CRX66"/>
    <mergeCell ref="CRY65:CSF66"/>
    <mergeCell ref="CZQ65:CZX66"/>
    <mergeCell ref="CZY65:DAF66"/>
    <mergeCell ref="DAG65:DAN66"/>
    <mergeCell ref="DAO65:DAV66"/>
    <mergeCell ref="DAW65:DBD66"/>
    <mergeCell ref="DBE65:DBL66"/>
    <mergeCell ref="CXU65:CYB66"/>
    <mergeCell ref="CYC65:CYJ66"/>
    <mergeCell ref="CYK65:CYR66"/>
    <mergeCell ref="CYS65:CYZ66"/>
    <mergeCell ref="CZA65:CZH66"/>
    <mergeCell ref="CZI65:CZP66"/>
    <mergeCell ref="CVY65:CWF66"/>
    <mergeCell ref="CWG65:CWN66"/>
    <mergeCell ref="CWO65:CWV66"/>
    <mergeCell ref="CWW65:CXD66"/>
    <mergeCell ref="CXE65:CXL66"/>
    <mergeCell ref="CXM65:CXT66"/>
    <mergeCell ref="DFE65:DFL66"/>
    <mergeCell ref="DFM65:DFT66"/>
    <mergeCell ref="DFU65:DGB66"/>
    <mergeCell ref="DGC65:DGJ66"/>
    <mergeCell ref="DGK65:DGR66"/>
    <mergeCell ref="DGS65:DGZ66"/>
    <mergeCell ref="DDI65:DDP66"/>
    <mergeCell ref="DDQ65:DDX66"/>
    <mergeCell ref="DDY65:DEF66"/>
    <mergeCell ref="DEG65:DEN66"/>
    <mergeCell ref="DEO65:DEV66"/>
    <mergeCell ref="DEW65:DFD66"/>
    <mergeCell ref="DBM65:DBT66"/>
    <mergeCell ref="DBU65:DCB66"/>
    <mergeCell ref="DCC65:DCJ66"/>
    <mergeCell ref="DCK65:DCR66"/>
    <mergeCell ref="DCS65:DCZ66"/>
    <mergeCell ref="DDA65:DDH66"/>
    <mergeCell ref="DKS65:DKZ66"/>
    <mergeCell ref="DLA65:DLH66"/>
    <mergeCell ref="DLI65:DLP66"/>
    <mergeCell ref="DLQ65:DLX66"/>
    <mergeCell ref="DLY65:DMF66"/>
    <mergeCell ref="DMG65:DMN66"/>
    <mergeCell ref="DIW65:DJD66"/>
    <mergeCell ref="DJE65:DJL66"/>
    <mergeCell ref="DJM65:DJT66"/>
    <mergeCell ref="DJU65:DKB66"/>
    <mergeCell ref="DKC65:DKJ66"/>
    <mergeCell ref="DKK65:DKR66"/>
    <mergeCell ref="DHA65:DHH66"/>
    <mergeCell ref="DHI65:DHP66"/>
    <mergeCell ref="DHQ65:DHX66"/>
    <mergeCell ref="DHY65:DIF66"/>
    <mergeCell ref="DIG65:DIN66"/>
    <mergeCell ref="DIO65:DIV66"/>
    <mergeCell ref="DQG65:DQN66"/>
    <mergeCell ref="DQO65:DQV66"/>
    <mergeCell ref="DQW65:DRD66"/>
    <mergeCell ref="DRE65:DRL66"/>
    <mergeCell ref="DRM65:DRT66"/>
    <mergeCell ref="DRU65:DSB66"/>
    <mergeCell ref="DOK65:DOR66"/>
    <mergeCell ref="DOS65:DOZ66"/>
    <mergeCell ref="DPA65:DPH66"/>
    <mergeCell ref="DPI65:DPP66"/>
    <mergeCell ref="DPQ65:DPX66"/>
    <mergeCell ref="DPY65:DQF66"/>
    <mergeCell ref="DMO65:DMV66"/>
    <mergeCell ref="DMW65:DND66"/>
    <mergeCell ref="DNE65:DNL66"/>
    <mergeCell ref="DNM65:DNT66"/>
    <mergeCell ref="DNU65:DOB66"/>
    <mergeCell ref="DOC65:DOJ66"/>
    <mergeCell ref="DVU65:DWB66"/>
    <mergeCell ref="DWC65:DWJ66"/>
    <mergeCell ref="DWK65:DWR66"/>
    <mergeCell ref="DWS65:DWZ66"/>
    <mergeCell ref="DXA65:DXH66"/>
    <mergeCell ref="DXI65:DXP66"/>
    <mergeCell ref="DTY65:DUF66"/>
    <mergeCell ref="DUG65:DUN66"/>
    <mergeCell ref="DUO65:DUV66"/>
    <mergeCell ref="DUW65:DVD66"/>
    <mergeCell ref="DVE65:DVL66"/>
    <mergeCell ref="DVM65:DVT66"/>
    <mergeCell ref="DSC65:DSJ66"/>
    <mergeCell ref="DSK65:DSR66"/>
    <mergeCell ref="DSS65:DSZ66"/>
    <mergeCell ref="DTA65:DTH66"/>
    <mergeCell ref="DTI65:DTP66"/>
    <mergeCell ref="DTQ65:DTX66"/>
    <mergeCell ref="EBI65:EBP66"/>
    <mergeCell ref="EBQ65:EBX66"/>
    <mergeCell ref="EBY65:ECF66"/>
    <mergeCell ref="ECG65:ECN66"/>
    <mergeCell ref="ECO65:ECV66"/>
    <mergeCell ref="ECW65:EDD66"/>
    <mergeCell ref="DZM65:DZT66"/>
    <mergeCell ref="DZU65:EAB66"/>
    <mergeCell ref="EAC65:EAJ66"/>
    <mergeCell ref="EAK65:EAR66"/>
    <mergeCell ref="EAS65:EAZ66"/>
    <mergeCell ref="EBA65:EBH66"/>
    <mergeCell ref="DXQ65:DXX66"/>
    <mergeCell ref="DXY65:DYF66"/>
    <mergeCell ref="DYG65:DYN66"/>
    <mergeCell ref="DYO65:DYV66"/>
    <mergeCell ref="DYW65:DZD66"/>
    <mergeCell ref="DZE65:DZL66"/>
    <mergeCell ref="EGW65:EHD66"/>
    <mergeCell ref="EHE65:EHL66"/>
    <mergeCell ref="EHM65:EHT66"/>
    <mergeCell ref="EHU65:EIB66"/>
    <mergeCell ref="EIC65:EIJ66"/>
    <mergeCell ref="EIK65:EIR66"/>
    <mergeCell ref="EFA65:EFH66"/>
    <mergeCell ref="EFI65:EFP66"/>
    <mergeCell ref="EFQ65:EFX66"/>
    <mergeCell ref="EFY65:EGF66"/>
    <mergeCell ref="EGG65:EGN66"/>
    <mergeCell ref="EGO65:EGV66"/>
    <mergeCell ref="EDE65:EDL66"/>
    <mergeCell ref="EDM65:EDT66"/>
    <mergeCell ref="EDU65:EEB66"/>
    <mergeCell ref="EEC65:EEJ66"/>
    <mergeCell ref="EEK65:EER66"/>
    <mergeCell ref="EES65:EEZ66"/>
    <mergeCell ref="EMK65:EMR66"/>
    <mergeCell ref="EMS65:EMZ66"/>
    <mergeCell ref="ENA65:ENH66"/>
    <mergeCell ref="ENI65:ENP66"/>
    <mergeCell ref="ENQ65:ENX66"/>
    <mergeCell ref="ENY65:EOF66"/>
    <mergeCell ref="EKO65:EKV66"/>
    <mergeCell ref="EKW65:ELD66"/>
    <mergeCell ref="ELE65:ELL66"/>
    <mergeCell ref="ELM65:ELT66"/>
    <mergeCell ref="ELU65:EMB66"/>
    <mergeCell ref="EMC65:EMJ66"/>
    <mergeCell ref="EIS65:EIZ66"/>
    <mergeCell ref="EJA65:EJH66"/>
    <mergeCell ref="EJI65:EJP66"/>
    <mergeCell ref="EJQ65:EJX66"/>
    <mergeCell ref="EJY65:EKF66"/>
    <mergeCell ref="EKG65:EKN66"/>
    <mergeCell ref="ERY65:ESF66"/>
    <mergeCell ref="ESG65:ESN66"/>
    <mergeCell ref="ESO65:ESV66"/>
    <mergeCell ref="ESW65:ETD66"/>
    <mergeCell ref="ETE65:ETL66"/>
    <mergeCell ref="ETM65:ETT66"/>
    <mergeCell ref="EQC65:EQJ66"/>
    <mergeCell ref="EQK65:EQR66"/>
    <mergeCell ref="EQS65:EQZ66"/>
    <mergeCell ref="ERA65:ERH66"/>
    <mergeCell ref="ERI65:ERP66"/>
    <mergeCell ref="ERQ65:ERX66"/>
    <mergeCell ref="EOG65:EON66"/>
    <mergeCell ref="EOO65:EOV66"/>
    <mergeCell ref="EOW65:EPD66"/>
    <mergeCell ref="EPE65:EPL66"/>
    <mergeCell ref="EPM65:EPT66"/>
    <mergeCell ref="EPU65:EQB66"/>
    <mergeCell ref="EXM65:EXT66"/>
    <mergeCell ref="EXU65:EYB66"/>
    <mergeCell ref="EYC65:EYJ66"/>
    <mergeCell ref="EYK65:EYR66"/>
    <mergeCell ref="EYS65:EYZ66"/>
    <mergeCell ref="EZA65:EZH66"/>
    <mergeCell ref="EVQ65:EVX66"/>
    <mergeCell ref="EVY65:EWF66"/>
    <mergeCell ref="EWG65:EWN66"/>
    <mergeCell ref="EWO65:EWV66"/>
    <mergeCell ref="EWW65:EXD66"/>
    <mergeCell ref="EXE65:EXL66"/>
    <mergeCell ref="ETU65:EUB66"/>
    <mergeCell ref="EUC65:EUJ66"/>
    <mergeCell ref="EUK65:EUR66"/>
    <mergeCell ref="EUS65:EUZ66"/>
    <mergeCell ref="EVA65:EVH66"/>
    <mergeCell ref="EVI65:EVP66"/>
    <mergeCell ref="FDA65:FDH66"/>
    <mergeCell ref="FDI65:FDP66"/>
    <mergeCell ref="FDQ65:FDX66"/>
    <mergeCell ref="FDY65:FEF66"/>
    <mergeCell ref="FEG65:FEN66"/>
    <mergeCell ref="FEO65:FEV66"/>
    <mergeCell ref="FBE65:FBL66"/>
    <mergeCell ref="FBM65:FBT66"/>
    <mergeCell ref="FBU65:FCB66"/>
    <mergeCell ref="FCC65:FCJ66"/>
    <mergeCell ref="FCK65:FCR66"/>
    <mergeCell ref="FCS65:FCZ66"/>
    <mergeCell ref="EZI65:EZP66"/>
    <mergeCell ref="EZQ65:EZX66"/>
    <mergeCell ref="EZY65:FAF66"/>
    <mergeCell ref="FAG65:FAN66"/>
    <mergeCell ref="FAO65:FAV66"/>
    <mergeCell ref="FAW65:FBD66"/>
    <mergeCell ref="FIO65:FIV66"/>
    <mergeCell ref="FIW65:FJD66"/>
    <mergeCell ref="FJE65:FJL66"/>
    <mergeCell ref="FJM65:FJT66"/>
    <mergeCell ref="FJU65:FKB66"/>
    <mergeCell ref="FKC65:FKJ66"/>
    <mergeCell ref="FGS65:FGZ66"/>
    <mergeCell ref="FHA65:FHH66"/>
    <mergeCell ref="FHI65:FHP66"/>
    <mergeCell ref="FHQ65:FHX66"/>
    <mergeCell ref="FHY65:FIF66"/>
    <mergeCell ref="FIG65:FIN66"/>
    <mergeCell ref="FEW65:FFD66"/>
    <mergeCell ref="FFE65:FFL66"/>
    <mergeCell ref="FFM65:FFT66"/>
    <mergeCell ref="FFU65:FGB66"/>
    <mergeCell ref="FGC65:FGJ66"/>
    <mergeCell ref="FGK65:FGR66"/>
    <mergeCell ref="FOC65:FOJ66"/>
    <mergeCell ref="FOK65:FOR66"/>
    <mergeCell ref="FOS65:FOZ66"/>
    <mergeCell ref="FPA65:FPH66"/>
    <mergeCell ref="FPI65:FPP66"/>
    <mergeCell ref="FPQ65:FPX66"/>
    <mergeCell ref="FMG65:FMN66"/>
    <mergeCell ref="FMO65:FMV66"/>
    <mergeCell ref="FMW65:FND66"/>
    <mergeCell ref="FNE65:FNL66"/>
    <mergeCell ref="FNM65:FNT66"/>
    <mergeCell ref="FNU65:FOB66"/>
    <mergeCell ref="FKK65:FKR66"/>
    <mergeCell ref="FKS65:FKZ66"/>
    <mergeCell ref="FLA65:FLH66"/>
    <mergeCell ref="FLI65:FLP66"/>
    <mergeCell ref="FLQ65:FLX66"/>
    <mergeCell ref="FLY65:FMF66"/>
    <mergeCell ref="FTQ65:FTX66"/>
    <mergeCell ref="FTY65:FUF66"/>
    <mergeCell ref="FUG65:FUN66"/>
    <mergeCell ref="FUO65:FUV66"/>
    <mergeCell ref="FUW65:FVD66"/>
    <mergeCell ref="FVE65:FVL66"/>
    <mergeCell ref="FRU65:FSB66"/>
    <mergeCell ref="FSC65:FSJ66"/>
    <mergeCell ref="FSK65:FSR66"/>
    <mergeCell ref="FSS65:FSZ66"/>
    <mergeCell ref="FTA65:FTH66"/>
    <mergeCell ref="FTI65:FTP66"/>
    <mergeCell ref="FPY65:FQF66"/>
    <mergeCell ref="FQG65:FQN66"/>
    <mergeCell ref="FQO65:FQV66"/>
    <mergeCell ref="FQW65:FRD66"/>
    <mergeCell ref="FRE65:FRL66"/>
    <mergeCell ref="FRM65:FRT66"/>
    <mergeCell ref="FZE65:FZL66"/>
    <mergeCell ref="FZM65:FZT66"/>
    <mergeCell ref="FZU65:GAB66"/>
    <mergeCell ref="GAC65:GAJ66"/>
    <mergeCell ref="GAK65:GAR66"/>
    <mergeCell ref="GAS65:GAZ66"/>
    <mergeCell ref="FXI65:FXP66"/>
    <mergeCell ref="FXQ65:FXX66"/>
    <mergeCell ref="FXY65:FYF66"/>
    <mergeCell ref="FYG65:FYN66"/>
    <mergeCell ref="FYO65:FYV66"/>
    <mergeCell ref="FYW65:FZD66"/>
    <mergeCell ref="FVM65:FVT66"/>
    <mergeCell ref="FVU65:FWB66"/>
    <mergeCell ref="FWC65:FWJ66"/>
    <mergeCell ref="FWK65:FWR66"/>
    <mergeCell ref="FWS65:FWZ66"/>
    <mergeCell ref="FXA65:FXH66"/>
    <mergeCell ref="GES65:GEZ66"/>
    <mergeCell ref="GFA65:GFH66"/>
    <mergeCell ref="GFI65:GFP66"/>
    <mergeCell ref="GFQ65:GFX66"/>
    <mergeCell ref="GFY65:GGF66"/>
    <mergeCell ref="GGG65:GGN66"/>
    <mergeCell ref="GCW65:GDD66"/>
    <mergeCell ref="GDE65:GDL66"/>
    <mergeCell ref="GDM65:GDT66"/>
    <mergeCell ref="GDU65:GEB66"/>
    <mergeCell ref="GEC65:GEJ66"/>
    <mergeCell ref="GEK65:GER66"/>
    <mergeCell ref="GBA65:GBH66"/>
    <mergeCell ref="GBI65:GBP66"/>
    <mergeCell ref="GBQ65:GBX66"/>
    <mergeCell ref="GBY65:GCF66"/>
    <mergeCell ref="GCG65:GCN66"/>
    <mergeCell ref="GCO65:GCV66"/>
    <mergeCell ref="GKG65:GKN66"/>
    <mergeCell ref="GKO65:GKV66"/>
    <mergeCell ref="GKW65:GLD66"/>
    <mergeCell ref="GLE65:GLL66"/>
    <mergeCell ref="GLM65:GLT66"/>
    <mergeCell ref="GLU65:GMB66"/>
    <mergeCell ref="GIK65:GIR66"/>
    <mergeCell ref="GIS65:GIZ66"/>
    <mergeCell ref="GJA65:GJH66"/>
    <mergeCell ref="GJI65:GJP66"/>
    <mergeCell ref="GJQ65:GJX66"/>
    <mergeCell ref="GJY65:GKF66"/>
    <mergeCell ref="GGO65:GGV66"/>
    <mergeCell ref="GGW65:GHD66"/>
    <mergeCell ref="GHE65:GHL66"/>
    <mergeCell ref="GHM65:GHT66"/>
    <mergeCell ref="GHU65:GIB66"/>
    <mergeCell ref="GIC65:GIJ66"/>
    <mergeCell ref="GPU65:GQB66"/>
    <mergeCell ref="GQC65:GQJ66"/>
    <mergeCell ref="GQK65:GQR66"/>
    <mergeCell ref="GQS65:GQZ66"/>
    <mergeCell ref="GRA65:GRH66"/>
    <mergeCell ref="GRI65:GRP66"/>
    <mergeCell ref="GNY65:GOF66"/>
    <mergeCell ref="GOG65:GON66"/>
    <mergeCell ref="GOO65:GOV66"/>
    <mergeCell ref="GOW65:GPD66"/>
    <mergeCell ref="GPE65:GPL66"/>
    <mergeCell ref="GPM65:GPT66"/>
    <mergeCell ref="GMC65:GMJ66"/>
    <mergeCell ref="GMK65:GMR66"/>
    <mergeCell ref="GMS65:GMZ66"/>
    <mergeCell ref="GNA65:GNH66"/>
    <mergeCell ref="GNI65:GNP66"/>
    <mergeCell ref="GNQ65:GNX66"/>
    <mergeCell ref="GVI65:GVP66"/>
    <mergeCell ref="GVQ65:GVX66"/>
    <mergeCell ref="GVY65:GWF66"/>
    <mergeCell ref="GWG65:GWN66"/>
    <mergeCell ref="GWO65:GWV66"/>
    <mergeCell ref="GWW65:GXD66"/>
    <mergeCell ref="GTM65:GTT66"/>
    <mergeCell ref="GTU65:GUB66"/>
    <mergeCell ref="GUC65:GUJ66"/>
    <mergeCell ref="GUK65:GUR66"/>
    <mergeCell ref="GUS65:GUZ66"/>
    <mergeCell ref="GVA65:GVH66"/>
    <mergeCell ref="GRQ65:GRX66"/>
    <mergeCell ref="GRY65:GSF66"/>
    <mergeCell ref="GSG65:GSN66"/>
    <mergeCell ref="GSO65:GSV66"/>
    <mergeCell ref="GSW65:GTD66"/>
    <mergeCell ref="GTE65:GTL66"/>
    <mergeCell ref="HAW65:HBD66"/>
    <mergeCell ref="HBE65:HBL66"/>
    <mergeCell ref="HBM65:HBT66"/>
    <mergeCell ref="HBU65:HCB66"/>
    <mergeCell ref="HCC65:HCJ66"/>
    <mergeCell ref="HCK65:HCR66"/>
    <mergeCell ref="GZA65:GZH66"/>
    <mergeCell ref="GZI65:GZP66"/>
    <mergeCell ref="GZQ65:GZX66"/>
    <mergeCell ref="GZY65:HAF66"/>
    <mergeCell ref="HAG65:HAN66"/>
    <mergeCell ref="HAO65:HAV66"/>
    <mergeCell ref="GXE65:GXL66"/>
    <mergeCell ref="GXM65:GXT66"/>
    <mergeCell ref="GXU65:GYB66"/>
    <mergeCell ref="GYC65:GYJ66"/>
    <mergeCell ref="GYK65:GYR66"/>
    <mergeCell ref="GYS65:GYZ66"/>
    <mergeCell ref="HGK65:HGR66"/>
    <mergeCell ref="HGS65:HGZ66"/>
    <mergeCell ref="HHA65:HHH66"/>
    <mergeCell ref="HHI65:HHP66"/>
    <mergeCell ref="HHQ65:HHX66"/>
    <mergeCell ref="HHY65:HIF66"/>
    <mergeCell ref="HEO65:HEV66"/>
    <mergeCell ref="HEW65:HFD66"/>
    <mergeCell ref="HFE65:HFL66"/>
    <mergeCell ref="HFM65:HFT66"/>
    <mergeCell ref="HFU65:HGB66"/>
    <mergeCell ref="HGC65:HGJ66"/>
    <mergeCell ref="HCS65:HCZ66"/>
    <mergeCell ref="HDA65:HDH66"/>
    <mergeCell ref="HDI65:HDP66"/>
    <mergeCell ref="HDQ65:HDX66"/>
    <mergeCell ref="HDY65:HEF66"/>
    <mergeCell ref="HEG65:HEN66"/>
    <mergeCell ref="HLY65:HMF66"/>
    <mergeCell ref="HMG65:HMN66"/>
    <mergeCell ref="HMO65:HMV66"/>
    <mergeCell ref="HMW65:HND66"/>
    <mergeCell ref="HNE65:HNL66"/>
    <mergeCell ref="HNM65:HNT66"/>
    <mergeCell ref="HKC65:HKJ66"/>
    <mergeCell ref="HKK65:HKR66"/>
    <mergeCell ref="HKS65:HKZ66"/>
    <mergeCell ref="HLA65:HLH66"/>
    <mergeCell ref="HLI65:HLP66"/>
    <mergeCell ref="HLQ65:HLX66"/>
    <mergeCell ref="HIG65:HIN66"/>
    <mergeCell ref="HIO65:HIV66"/>
    <mergeCell ref="HIW65:HJD66"/>
    <mergeCell ref="HJE65:HJL66"/>
    <mergeCell ref="HJM65:HJT66"/>
    <mergeCell ref="HJU65:HKB66"/>
    <mergeCell ref="HRM65:HRT66"/>
    <mergeCell ref="HRU65:HSB66"/>
    <mergeCell ref="HSC65:HSJ66"/>
    <mergeCell ref="HSK65:HSR66"/>
    <mergeCell ref="HSS65:HSZ66"/>
    <mergeCell ref="HTA65:HTH66"/>
    <mergeCell ref="HPQ65:HPX66"/>
    <mergeCell ref="HPY65:HQF66"/>
    <mergeCell ref="HQG65:HQN66"/>
    <mergeCell ref="HQO65:HQV66"/>
    <mergeCell ref="HQW65:HRD66"/>
    <mergeCell ref="HRE65:HRL66"/>
    <mergeCell ref="HNU65:HOB66"/>
    <mergeCell ref="HOC65:HOJ66"/>
    <mergeCell ref="HOK65:HOR66"/>
    <mergeCell ref="HOS65:HOZ66"/>
    <mergeCell ref="HPA65:HPH66"/>
    <mergeCell ref="HPI65:HPP66"/>
    <mergeCell ref="HXA65:HXH66"/>
    <mergeCell ref="HXI65:HXP66"/>
    <mergeCell ref="HXQ65:HXX66"/>
    <mergeCell ref="HXY65:HYF66"/>
    <mergeCell ref="HYG65:HYN66"/>
    <mergeCell ref="HYO65:HYV66"/>
    <mergeCell ref="HVE65:HVL66"/>
    <mergeCell ref="HVM65:HVT66"/>
    <mergeCell ref="HVU65:HWB66"/>
    <mergeCell ref="HWC65:HWJ66"/>
    <mergeCell ref="HWK65:HWR66"/>
    <mergeCell ref="HWS65:HWZ66"/>
    <mergeCell ref="HTI65:HTP66"/>
    <mergeCell ref="HTQ65:HTX66"/>
    <mergeCell ref="HTY65:HUF66"/>
    <mergeCell ref="HUG65:HUN66"/>
    <mergeCell ref="HUO65:HUV66"/>
    <mergeCell ref="HUW65:HVD66"/>
    <mergeCell ref="ICO65:ICV66"/>
    <mergeCell ref="ICW65:IDD66"/>
    <mergeCell ref="IDE65:IDL66"/>
    <mergeCell ref="IDM65:IDT66"/>
    <mergeCell ref="IDU65:IEB66"/>
    <mergeCell ref="IEC65:IEJ66"/>
    <mergeCell ref="IAS65:IAZ66"/>
    <mergeCell ref="IBA65:IBH66"/>
    <mergeCell ref="IBI65:IBP66"/>
    <mergeCell ref="IBQ65:IBX66"/>
    <mergeCell ref="IBY65:ICF66"/>
    <mergeCell ref="ICG65:ICN66"/>
    <mergeCell ref="HYW65:HZD66"/>
    <mergeCell ref="HZE65:HZL66"/>
    <mergeCell ref="HZM65:HZT66"/>
    <mergeCell ref="HZU65:IAB66"/>
    <mergeCell ref="IAC65:IAJ66"/>
    <mergeCell ref="IAK65:IAR66"/>
    <mergeCell ref="IIC65:IIJ66"/>
    <mergeCell ref="IIK65:IIR66"/>
    <mergeCell ref="IIS65:IIZ66"/>
    <mergeCell ref="IJA65:IJH66"/>
    <mergeCell ref="IJI65:IJP66"/>
    <mergeCell ref="IJQ65:IJX66"/>
    <mergeCell ref="IGG65:IGN66"/>
    <mergeCell ref="IGO65:IGV66"/>
    <mergeCell ref="IGW65:IHD66"/>
    <mergeCell ref="IHE65:IHL66"/>
    <mergeCell ref="IHM65:IHT66"/>
    <mergeCell ref="IHU65:IIB66"/>
    <mergeCell ref="IEK65:IER66"/>
    <mergeCell ref="IES65:IEZ66"/>
    <mergeCell ref="IFA65:IFH66"/>
    <mergeCell ref="IFI65:IFP66"/>
    <mergeCell ref="IFQ65:IFX66"/>
    <mergeCell ref="IFY65:IGF66"/>
    <mergeCell ref="INQ65:INX66"/>
    <mergeCell ref="INY65:IOF66"/>
    <mergeCell ref="IOG65:ION66"/>
    <mergeCell ref="IOO65:IOV66"/>
    <mergeCell ref="IOW65:IPD66"/>
    <mergeCell ref="IPE65:IPL66"/>
    <mergeCell ref="ILU65:IMB66"/>
    <mergeCell ref="IMC65:IMJ66"/>
    <mergeCell ref="IMK65:IMR66"/>
    <mergeCell ref="IMS65:IMZ66"/>
    <mergeCell ref="INA65:INH66"/>
    <mergeCell ref="INI65:INP66"/>
    <mergeCell ref="IJY65:IKF66"/>
    <mergeCell ref="IKG65:IKN66"/>
    <mergeCell ref="IKO65:IKV66"/>
    <mergeCell ref="IKW65:ILD66"/>
    <mergeCell ref="ILE65:ILL66"/>
    <mergeCell ref="ILM65:ILT66"/>
    <mergeCell ref="ITE65:ITL66"/>
    <mergeCell ref="ITM65:ITT66"/>
    <mergeCell ref="ITU65:IUB66"/>
    <mergeCell ref="IUC65:IUJ66"/>
    <mergeCell ref="IUK65:IUR66"/>
    <mergeCell ref="IUS65:IUZ66"/>
    <mergeCell ref="IRI65:IRP66"/>
    <mergeCell ref="IRQ65:IRX66"/>
    <mergeCell ref="IRY65:ISF66"/>
    <mergeCell ref="ISG65:ISN66"/>
    <mergeCell ref="ISO65:ISV66"/>
    <mergeCell ref="ISW65:ITD66"/>
    <mergeCell ref="IPM65:IPT66"/>
    <mergeCell ref="IPU65:IQB66"/>
    <mergeCell ref="IQC65:IQJ66"/>
    <mergeCell ref="IQK65:IQR66"/>
    <mergeCell ref="IQS65:IQZ66"/>
    <mergeCell ref="IRA65:IRH66"/>
    <mergeCell ref="IYS65:IYZ66"/>
    <mergeCell ref="IZA65:IZH66"/>
    <mergeCell ref="IZI65:IZP66"/>
    <mergeCell ref="IZQ65:IZX66"/>
    <mergeCell ref="IZY65:JAF66"/>
    <mergeCell ref="JAG65:JAN66"/>
    <mergeCell ref="IWW65:IXD66"/>
    <mergeCell ref="IXE65:IXL66"/>
    <mergeCell ref="IXM65:IXT66"/>
    <mergeCell ref="IXU65:IYB66"/>
    <mergeCell ref="IYC65:IYJ66"/>
    <mergeCell ref="IYK65:IYR66"/>
    <mergeCell ref="IVA65:IVH66"/>
    <mergeCell ref="IVI65:IVP66"/>
    <mergeCell ref="IVQ65:IVX66"/>
    <mergeCell ref="IVY65:IWF66"/>
    <mergeCell ref="IWG65:IWN66"/>
    <mergeCell ref="IWO65:IWV66"/>
    <mergeCell ref="JEG65:JEN66"/>
    <mergeCell ref="JEO65:JEV66"/>
    <mergeCell ref="JEW65:JFD66"/>
    <mergeCell ref="JFE65:JFL66"/>
    <mergeCell ref="JFM65:JFT66"/>
    <mergeCell ref="JFU65:JGB66"/>
    <mergeCell ref="JCK65:JCR66"/>
    <mergeCell ref="JCS65:JCZ66"/>
    <mergeCell ref="JDA65:JDH66"/>
    <mergeCell ref="JDI65:JDP66"/>
    <mergeCell ref="JDQ65:JDX66"/>
    <mergeCell ref="JDY65:JEF66"/>
    <mergeCell ref="JAO65:JAV66"/>
    <mergeCell ref="JAW65:JBD66"/>
    <mergeCell ref="JBE65:JBL66"/>
    <mergeCell ref="JBM65:JBT66"/>
    <mergeCell ref="JBU65:JCB66"/>
    <mergeCell ref="JCC65:JCJ66"/>
    <mergeCell ref="JJU65:JKB66"/>
    <mergeCell ref="JKC65:JKJ66"/>
    <mergeCell ref="JKK65:JKR66"/>
    <mergeCell ref="JKS65:JKZ66"/>
    <mergeCell ref="JLA65:JLH66"/>
    <mergeCell ref="JLI65:JLP66"/>
    <mergeCell ref="JHY65:JIF66"/>
    <mergeCell ref="JIG65:JIN66"/>
    <mergeCell ref="JIO65:JIV66"/>
    <mergeCell ref="JIW65:JJD66"/>
    <mergeCell ref="JJE65:JJL66"/>
    <mergeCell ref="JJM65:JJT66"/>
    <mergeCell ref="JGC65:JGJ66"/>
    <mergeCell ref="JGK65:JGR66"/>
    <mergeCell ref="JGS65:JGZ66"/>
    <mergeCell ref="JHA65:JHH66"/>
    <mergeCell ref="JHI65:JHP66"/>
    <mergeCell ref="JHQ65:JHX66"/>
    <mergeCell ref="JPI65:JPP66"/>
    <mergeCell ref="JPQ65:JPX66"/>
    <mergeCell ref="JPY65:JQF66"/>
    <mergeCell ref="JQG65:JQN66"/>
    <mergeCell ref="JQO65:JQV66"/>
    <mergeCell ref="JQW65:JRD66"/>
    <mergeCell ref="JNM65:JNT66"/>
    <mergeCell ref="JNU65:JOB66"/>
    <mergeCell ref="JOC65:JOJ66"/>
    <mergeCell ref="JOK65:JOR66"/>
    <mergeCell ref="JOS65:JOZ66"/>
    <mergeCell ref="JPA65:JPH66"/>
    <mergeCell ref="JLQ65:JLX66"/>
    <mergeCell ref="JLY65:JMF66"/>
    <mergeCell ref="JMG65:JMN66"/>
    <mergeCell ref="JMO65:JMV66"/>
    <mergeCell ref="JMW65:JND66"/>
    <mergeCell ref="JNE65:JNL66"/>
    <mergeCell ref="JUW65:JVD66"/>
    <mergeCell ref="JVE65:JVL66"/>
    <mergeCell ref="JVM65:JVT66"/>
    <mergeCell ref="JVU65:JWB66"/>
    <mergeCell ref="JWC65:JWJ66"/>
    <mergeCell ref="JWK65:JWR66"/>
    <mergeCell ref="JTA65:JTH66"/>
    <mergeCell ref="JTI65:JTP66"/>
    <mergeCell ref="JTQ65:JTX66"/>
    <mergeCell ref="JTY65:JUF66"/>
    <mergeCell ref="JUG65:JUN66"/>
    <mergeCell ref="JUO65:JUV66"/>
    <mergeCell ref="JRE65:JRL66"/>
    <mergeCell ref="JRM65:JRT66"/>
    <mergeCell ref="JRU65:JSB66"/>
    <mergeCell ref="JSC65:JSJ66"/>
    <mergeCell ref="JSK65:JSR66"/>
    <mergeCell ref="JSS65:JSZ66"/>
    <mergeCell ref="KAK65:KAR66"/>
    <mergeCell ref="KAS65:KAZ66"/>
    <mergeCell ref="KBA65:KBH66"/>
    <mergeCell ref="KBI65:KBP66"/>
    <mergeCell ref="KBQ65:KBX66"/>
    <mergeCell ref="KBY65:KCF66"/>
    <mergeCell ref="JYO65:JYV66"/>
    <mergeCell ref="JYW65:JZD66"/>
    <mergeCell ref="JZE65:JZL66"/>
    <mergeCell ref="JZM65:JZT66"/>
    <mergeCell ref="JZU65:KAB66"/>
    <mergeCell ref="KAC65:KAJ66"/>
    <mergeCell ref="JWS65:JWZ66"/>
    <mergeCell ref="JXA65:JXH66"/>
    <mergeCell ref="JXI65:JXP66"/>
    <mergeCell ref="JXQ65:JXX66"/>
    <mergeCell ref="JXY65:JYF66"/>
    <mergeCell ref="JYG65:JYN66"/>
    <mergeCell ref="KFY65:KGF66"/>
    <mergeCell ref="KGG65:KGN66"/>
    <mergeCell ref="KGO65:KGV66"/>
    <mergeCell ref="KGW65:KHD66"/>
    <mergeCell ref="KHE65:KHL66"/>
    <mergeCell ref="KHM65:KHT66"/>
    <mergeCell ref="KEC65:KEJ66"/>
    <mergeCell ref="KEK65:KER66"/>
    <mergeCell ref="KES65:KEZ66"/>
    <mergeCell ref="KFA65:KFH66"/>
    <mergeCell ref="KFI65:KFP66"/>
    <mergeCell ref="KFQ65:KFX66"/>
    <mergeCell ref="KCG65:KCN66"/>
    <mergeCell ref="KCO65:KCV66"/>
    <mergeCell ref="KCW65:KDD66"/>
    <mergeCell ref="KDE65:KDL66"/>
    <mergeCell ref="KDM65:KDT66"/>
    <mergeCell ref="KDU65:KEB66"/>
    <mergeCell ref="KLM65:KLT66"/>
    <mergeCell ref="KLU65:KMB66"/>
    <mergeCell ref="KMC65:KMJ66"/>
    <mergeCell ref="KMK65:KMR66"/>
    <mergeCell ref="KMS65:KMZ66"/>
    <mergeCell ref="KNA65:KNH66"/>
    <mergeCell ref="KJQ65:KJX66"/>
    <mergeCell ref="KJY65:KKF66"/>
    <mergeCell ref="KKG65:KKN66"/>
    <mergeCell ref="KKO65:KKV66"/>
    <mergeCell ref="KKW65:KLD66"/>
    <mergeCell ref="KLE65:KLL66"/>
    <mergeCell ref="KHU65:KIB66"/>
    <mergeCell ref="KIC65:KIJ66"/>
    <mergeCell ref="KIK65:KIR66"/>
    <mergeCell ref="KIS65:KIZ66"/>
    <mergeCell ref="KJA65:KJH66"/>
    <mergeCell ref="KJI65:KJP66"/>
    <mergeCell ref="KRA65:KRH66"/>
    <mergeCell ref="KRI65:KRP66"/>
    <mergeCell ref="KRQ65:KRX66"/>
    <mergeCell ref="KRY65:KSF66"/>
    <mergeCell ref="KSG65:KSN66"/>
    <mergeCell ref="KSO65:KSV66"/>
    <mergeCell ref="KPE65:KPL66"/>
    <mergeCell ref="KPM65:KPT66"/>
    <mergeCell ref="KPU65:KQB66"/>
    <mergeCell ref="KQC65:KQJ66"/>
    <mergeCell ref="KQK65:KQR66"/>
    <mergeCell ref="KQS65:KQZ66"/>
    <mergeCell ref="KNI65:KNP66"/>
    <mergeCell ref="KNQ65:KNX66"/>
    <mergeCell ref="KNY65:KOF66"/>
    <mergeCell ref="KOG65:KON66"/>
    <mergeCell ref="KOO65:KOV66"/>
    <mergeCell ref="KOW65:KPD66"/>
    <mergeCell ref="KWO65:KWV66"/>
    <mergeCell ref="KWW65:KXD66"/>
    <mergeCell ref="KXE65:KXL66"/>
    <mergeCell ref="KXM65:KXT66"/>
    <mergeCell ref="KXU65:KYB66"/>
    <mergeCell ref="KYC65:KYJ66"/>
    <mergeCell ref="KUS65:KUZ66"/>
    <mergeCell ref="KVA65:KVH66"/>
    <mergeCell ref="KVI65:KVP66"/>
    <mergeCell ref="KVQ65:KVX66"/>
    <mergeCell ref="KVY65:KWF66"/>
    <mergeCell ref="KWG65:KWN66"/>
    <mergeCell ref="KSW65:KTD66"/>
    <mergeCell ref="KTE65:KTL66"/>
    <mergeCell ref="KTM65:KTT66"/>
    <mergeCell ref="KTU65:KUB66"/>
    <mergeCell ref="KUC65:KUJ66"/>
    <mergeCell ref="KUK65:KUR66"/>
    <mergeCell ref="LCC65:LCJ66"/>
    <mergeCell ref="LCK65:LCR66"/>
    <mergeCell ref="LCS65:LCZ66"/>
    <mergeCell ref="LDA65:LDH66"/>
    <mergeCell ref="LDI65:LDP66"/>
    <mergeCell ref="LDQ65:LDX66"/>
    <mergeCell ref="LAG65:LAN66"/>
    <mergeCell ref="LAO65:LAV66"/>
    <mergeCell ref="LAW65:LBD66"/>
    <mergeCell ref="LBE65:LBL66"/>
    <mergeCell ref="LBM65:LBT66"/>
    <mergeCell ref="LBU65:LCB66"/>
    <mergeCell ref="KYK65:KYR66"/>
    <mergeCell ref="KYS65:KYZ66"/>
    <mergeCell ref="KZA65:KZH66"/>
    <mergeCell ref="KZI65:KZP66"/>
    <mergeCell ref="KZQ65:KZX66"/>
    <mergeCell ref="KZY65:LAF66"/>
    <mergeCell ref="LHQ65:LHX66"/>
    <mergeCell ref="LHY65:LIF66"/>
    <mergeCell ref="LIG65:LIN66"/>
    <mergeCell ref="LIO65:LIV66"/>
    <mergeCell ref="LIW65:LJD66"/>
    <mergeCell ref="LJE65:LJL66"/>
    <mergeCell ref="LFU65:LGB66"/>
    <mergeCell ref="LGC65:LGJ66"/>
    <mergeCell ref="LGK65:LGR66"/>
    <mergeCell ref="LGS65:LGZ66"/>
    <mergeCell ref="LHA65:LHH66"/>
    <mergeCell ref="LHI65:LHP66"/>
    <mergeCell ref="LDY65:LEF66"/>
    <mergeCell ref="LEG65:LEN66"/>
    <mergeCell ref="LEO65:LEV66"/>
    <mergeCell ref="LEW65:LFD66"/>
    <mergeCell ref="LFE65:LFL66"/>
    <mergeCell ref="LFM65:LFT66"/>
    <mergeCell ref="LNE65:LNL66"/>
    <mergeCell ref="LNM65:LNT66"/>
    <mergeCell ref="LNU65:LOB66"/>
    <mergeCell ref="LOC65:LOJ66"/>
    <mergeCell ref="LOK65:LOR66"/>
    <mergeCell ref="LOS65:LOZ66"/>
    <mergeCell ref="LLI65:LLP66"/>
    <mergeCell ref="LLQ65:LLX66"/>
    <mergeCell ref="LLY65:LMF66"/>
    <mergeCell ref="LMG65:LMN66"/>
    <mergeCell ref="LMO65:LMV66"/>
    <mergeCell ref="LMW65:LND66"/>
    <mergeCell ref="LJM65:LJT66"/>
    <mergeCell ref="LJU65:LKB66"/>
    <mergeCell ref="LKC65:LKJ66"/>
    <mergeCell ref="LKK65:LKR66"/>
    <mergeCell ref="LKS65:LKZ66"/>
    <mergeCell ref="LLA65:LLH66"/>
    <mergeCell ref="LSS65:LSZ66"/>
    <mergeCell ref="LTA65:LTH66"/>
    <mergeCell ref="LTI65:LTP66"/>
    <mergeCell ref="LTQ65:LTX66"/>
    <mergeCell ref="LTY65:LUF66"/>
    <mergeCell ref="LUG65:LUN66"/>
    <mergeCell ref="LQW65:LRD66"/>
    <mergeCell ref="LRE65:LRL66"/>
    <mergeCell ref="LRM65:LRT66"/>
    <mergeCell ref="LRU65:LSB66"/>
    <mergeCell ref="LSC65:LSJ66"/>
    <mergeCell ref="LSK65:LSR66"/>
    <mergeCell ref="LPA65:LPH66"/>
    <mergeCell ref="LPI65:LPP66"/>
    <mergeCell ref="LPQ65:LPX66"/>
    <mergeCell ref="LPY65:LQF66"/>
    <mergeCell ref="LQG65:LQN66"/>
    <mergeCell ref="LQO65:LQV66"/>
    <mergeCell ref="LYG65:LYN66"/>
    <mergeCell ref="LYO65:LYV66"/>
    <mergeCell ref="LYW65:LZD66"/>
    <mergeCell ref="LZE65:LZL66"/>
    <mergeCell ref="LZM65:LZT66"/>
    <mergeCell ref="LZU65:MAB66"/>
    <mergeCell ref="LWK65:LWR66"/>
    <mergeCell ref="LWS65:LWZ66"/>
    <mergeCell ref="LXA65:LXH66"/>
    <mergeCell ref="LXI65:LXP66"/>
    <mergeCell ref="LXQ65:LXX66"/>
    <mergeCell ref="LXY65:LYF66"/>
    <mergeCell ref="LUO65:LUV66"/>
    <mergeCell ref="LUW65:LVD66"/>
    <mergeCell ref="LVE65:LVL66"/>
    <mergeCell ref="LVM65:LVT66"/>
    <mergeCell ref="LVU65:LWB66"/>
    <mergeCell ref="LWC65:LWJ66"/>
    <mergeCell ref="MDU65:MEB66"/>
    <mergeCell ref="MEC65:MEJ66"/>
    <mergeCell ref="MEK65:MER66"/>
    <mergeCell ref="MES65:MEZ66"/>
    <mergeCell ref="MFA65:MFH66"/>
    <mergeCell ref="MFI65:MFP66"/>
    <mergeCell ref="MBY65:MCF66"/>
    <mergeCell ref="MCG65:MCN66"/>
    <mergeCell ref="MCO65:MCV66"/>
    <mergeCell ref="MCW65:MDD66"/>
    <mergeCell ref="MDE65:MDL66"/>
    <mergeCell ref="MDM65:MDT66"/>
    <mergeCell ref="MAC65:MAJ66"/>
    <mergeCell ref="MAK65:MAR66"/>
    <mergeCell ref="MAS65:MAZ66"/>
    <mergeCell ref="MBA65:MBH66"/>
    <mergeCell ref="MBI65:MBP66"/>
    <mergeCell ref="MBQ65:MBX66"/>
    <mergeCell ref="MJI65:MJP66"/>
    <mergeCell ref="MJQ65:MJX66"/>
    <mergeCell ref="MJY65:MKF66"/>
    <mergeCell ref="MKG65:MKN66"/>
    <mergeCell ref="MKO65:MKV66"/>
    <mergeCell ref="MKW65:MLD66"/>
    <mergeCell ref="MHM65:MHT66"/>
    <mergeCell ref="MHU65:MIB66"/>
    <mergeCell ref="MIC65:MIJ66"/>
    <mergeCell ref="MIK65:MIR66"/>
    <mergeCell ref="MIS65:MIZ66"/>
    <mergeCell ref="MJA65:MJH66"/>
    <mergeCell ref="MFQ65:MFX66"/>
    <mergeCell ref="MFY65:MGF66"/>
    <mergeCell ref="MGG65:MGN66"/>
    <mergeCell ref="MGO65:MGV66"/>
    <mergeCell ref="MGW65:MHD66"/>
    <mergeCell ref="MHE65:MHL66"/>
    <mergeCell ref="MOW65:MPD66"/>
    <mergeCell ref="MPE65:MPL66"/>
    <mergeCell ref="MPM65:MPT66"/>
    <mergeCell ref="MPU65:MQB66"/>
    <mergeCell ref="MQC65:MQJ66"/>
    <mergeCell ref="MQK65:MQR66"/>
    <mergeCell ref="MNA65:MNH66"/>
    <mergeCell ref="MNI65:MNP66"/>
    <mergeCell ref="MNQ65:MNX66"/>
    <mergeCell ref="MNY65:MOF66"/>
    <mergeCell ref="MOG65:MON66"/>
    <mergeCell ref="MOO65:MOV66"/>
    <mergeCell ref="MLE65:MLL66"/>
    <mergeCell ref="MLM65:MLT66"/>
    <mergeCell ref="MLU65:MMB66"/>
    <mergeCell ref="MMC65:MMJ66"/>
    <mergeCell ref="MMK65:MMR66"/>
    <mergeCell ref="MMS65:MMZ66"/>
    <mergeCell ref="MUK65:MUR66"/>
    <mergeCell ref="MUS65:MUZ66"/>
    <mergeCell ref="MVA65:MVH66"/>
    <mergeCell ref="MVI65:MVP66"/>
    <mergeCell ref="MVQ65:MVX66"/>
    <mergeCell ref="MVY65:MWF66"/>
    <mergeCell ref="MSO65:MSV66"/>
    <mergeCell ref="MSW65:MTD66"/>
    <mergeCell ref="MTE65:MTL66"/>
    <mergeCell ref="MTM65:MTT66"/>
    <mergeCell ref="MTU65:MUB66"/>
    <mergeCell ref="MUC65:MUJ66"/>
    <mergeCell ref="MQS65:MQZ66"/>
    <mergeCell ref="MRA65:MRH66"/>
    <mergeCell ref="MRI65:MRP66"/>
    <mergeCell ref="MRQ65:MRX66"/>
    <mergeCell ref="MRY65:MSF66"/>
    <mergeCell ref="MSG65:MSN66"/>
    <mergeCell ref="MZY65:NAF66"/>
    <mergeCell ref="NAG65:NAN66"/>
    <mergeCell ref="NAO65:NAV66"/>
    <mergeCell ref="NAW65:NBD66"/>
    <mergeCell ref="NBE65:NBL66"/>
    <mergeCell ref="NBM65:NBT66"/>
    <mergeCell ref="MYC65:MYJ66"/>
    <mergeCell ref="MYK65:MYR66"/>
    <mergeCell ref="MYS65:MYZ66"/>
    <mergeCell ref="MZA65:MZH66"/>
    <mergeCell ref="MZI65:MZP66"/>
    <mergeCell ref="MZQ65:MZX66"/>
    <mergeCell ref="MWG65:MWN66"/>
    <mergeCell ref="MWO65:MWV66"/>
    <mergeCell ref="MWW65:MXD66"/>
    <mergeCell ref="MXE65:MXL66"/>
    <mergeCell ref="MXM65:MXT66"/>
    <mergeCell ref="MXU65:MYB66"/>
    <mergeCell ref="NFM65:NFT66"/>
    <mergeCell ref="NFU65:NGB66"/>
    <mergeCell ref="NGC65:NGJ66"/>
    <mergeCell ref="NGK65:NGR66"/>
    <mergeCell ref="NGS65:NGZ66"/>
    <mergeCell ref="NHA65:NHH66"/>
    <mergeCell ref="NDQ65:NDX66"/>
    <mergeCell ref="NDY65:NEF66"/>
    <mergeCell ref="NEG65:NEN66"/>
    <mergeCell ref="NEO65:NEV66"/>
    <mergeCell ref="NEW65:NFD66"/>
    <mergeCell ref="NFE65:NFL66"/>
    <mergeCell ref="NBU65:NCB66"/>
    <mergeCell ref="NCC65:NCJ66"/>
    <mergeCell ref="NCK65:NCR66"/>
    <mergeCell ref="NCS65:NCZ66"/>
    <mergeCell ref="NDA65:NDH66"/>
    <mergeCell ref="NDI65:NDP66"/>
    <mergeCell ref="NLA65:NLH66"/>
    <mergeCell ref="NLI65:NLP66"/>
    <mergeCell ref="NLQ65:NLX66"/>
    <mergeCell ref="NLY65:NMF66"/>
    <mergeCell ref="NMG65:NMN66"/>
    <mergeCell ref="NMO65:NMV66"/>
    <mergeCell ref="NJE65:NJL66"/>
    <mergeCell ref="NJM65:NJT66"/>
    <mergeCell ref="NJU65:NKB66"/>
    <mergeCell ref="NKC65:NKJ66"/>
    <mergeCell ref="NKK65:NKR66"/>
    <mergeCell ref="NKS65:NKZ66"/>
    <mergeCell ref="NHI65:NHP66"/>
    <mergeCell ref="NHQ65:NHX66"/>
    <mergeCell ref="NHY65:NIF66"/>
    <mergeCell ref="NIG65:NIN66"/>
    <mergeCell ref="NIO65:NIV66"/>
    <mergeCell ref="NIW65:NJD66"/>
    <mergeCell ref="NQO65:NQV66"/>
    <mergeCell ref="NQW65:NRD66"/>
    <mergeCell ref="NRE65:NRL66"/>
    <mergeCell ref="NRM65:NRT66"/>
    <mergeCell ref="NRU65:NSB66"/>
    <mergeCell ref="NSC65:NSJ66"/>
    <mergeCell ref="NOS65:NOZ66"/>
    <mergeCell ref="NPA65:NPH66"/>
    <mergeCell ref="NPI65:NPP66"/>
    <mergeCell ref="NPQ65:NPX66"/>
    <mergeCell ref="NPY65:NQF66"/>
    <mergeCell ref="NQG65:NQN66"/>
    <mergeCell ref="NMW65:NND66"/>
    <mergeCell ref="NNE65:NNL66"/>
    <mergeCell ref="NNM65:NNT66"/>
    <mergeCell ref="NNU65:NOB66"/>
    <mergeCell ref="NOC65:NOJ66"/>
    <mergeCell ref="NOK65:NOR66"/>
    <mergeCell ref="NWC65:NWJ66"/>
    <mergeCell ref="NWK65:NWR66"/>
    <mergeCell ref="NWS65:NWZ66"/>
    <mergeCell ref="NXA65:NXH66"/>
    <mergeCell ref="NXI65:NXP66"/>
    <mergeCell ref="NXQ65:NXX66"/>
    <mergeCell ref="NUG65:NUN66"/>
    <mergeCell ref="NUO65:NUV66"/>
    <mergeCell ref="NUW65:NVD66"/>
    <mergeCell ref="NVE65:NVL66"/>
    <mergeCell ref="NVM65:NVT66"/>
    <mergeCell ref="NVU65:NWB66"/>
    <mergeCell ref="NSK65:NSR66"/>
    <mergeCell ref="NSS65:NSZ66"/>
    <mergeCell ref="NTA65:NTH66"/>
    <mergeCell ref="NTI65:NTP66"/>
    <mergeCell ref="NTQ65:NTX66"/>
    <mergeCell ref="NTY65:NUF66"/>
    <mergeCell ref="OBQ65:OBX66"/>
    <mergeCell ref="OBY65:OCF66"/>
    <mergeCell ref="OCG65:OCN66"/>
    <mergeCell ref="OCO65:OCV66"/>
    <mergeCell ref="OCW65:ODD66"/>
    <mergeCell ref="ODE65:ODL66"/>
    <mergeCell ref="NZU65:OAB66"/>
    <mergeCell ref="OAC65:OAJ66"/>
    <mergeCell ref="OAK65:OAR66"/>
    <mergeCell ref="OAS65:OAZ66"/>
    <mergeCell ref="OBA65:OBH66"/>
    <mergeCell ref="OBI65:OBP66"/>
    <mergeCell ref="NXY65:NYF66"/>
    <mergeCell ref="NYG65:NYN66"/>
    <mergeCell ref="NYO65:NYV66"/>
    <mergeCell ref="NYW65:NZD66"/>
    <mergeCell ref="NZE65:NZL66"/>
    <mergeCell ref="NZM65:NZT66"/>
    <mergeCell ref="OHE65:OHL66"/>
    <mergeCell ref="OHM65:OHT66"/>
    <mergeCell ref="OHU65:OIB66"/>
    <mergeCell ref="OIC65:OIJ66"/>
    <mergeCell ref="OIK65:OIR66"/>
    <mergeCell ref="OIS65:OIZ66"/>
    <mergeCell ref="OFI65:OFP66"/>
    <mergeCell ref="OFQ65:OFX66"/>
    <mergeCell ref="OFY65:OGF66"/>
    <mergeCell ref="OGG65:OGN66"/>
    <mergeCell ref="OGO65:OGV66"/>
    <mergeCell ref="OGW65:OHD66"/>
    <mergeCell ref="ODM65:ODT66"/>
    <mergeCell ref="ODU65:OEB66"/>
    <mergeCell ref="OEC65:OEJ66"/>
    <mergeCell ref="OEK65:OER66"/>
    <mergeCell ref="OES65:OEZ66"/>
    <mergeCell ref="OFA65:OFH66"/>
    <mergeCell ref="OMS65:OMZ66"/>
    <mergeCell ref="ONA65:ONH66"/>
    <mergeCell ref="ONI65:ONP66"/>
    <mergeCell ref="ONQ65:ONX66"/>
    <mergeCell ref="ONY65:OOF66"/>
    <mergeCell ref="OOG65:OON66"/>
    <mergeCell ref="OKW65:OLD66"/>
    <mergeCell ref="OLE65:OLL66"/>
    <mergeCell ref="OLM65:OLT66"/>
    <mergeCell ref="OLU65:OMB66"/>
    <mergeCell ref="OMC65:OMJ66"/>
    <mergeCell ref="OMK65:OMR66"/>
    <mergeCell ref="OJA65:OJH66"/>
    <mergeCell ref="OJI65:OJP66"/>
    <mergeCell ref="OJQ65:OJX66"/>
    <mergeCell ref="OJY65:OKF66"/>
    <mergeCell ref="OKG65:OKN66"/>
    <mergeCell ref="OKO65:OKV66"/>
    <mergeCell ref="OSG65:OSN66"/>
    <mergeCell ref="OSO65:OSV66"/>
    <mergeCell ref="OSW65:OTD66"/>
    <mergeCell ref="OTE65:OTL66"/>
    <mergeCell ref="OTM65:OTT66"/>
    <mergeCell ref="OTU65:OUB66"/>
    <mergeCell ref="OQK65:OQR66"/>
    <mergeCell ref="OQS65:OQZ66"/>
    <mergeCell ref="ORA65:ORH66"/>
    <mergeCell ref="ORI65:ORP66"/>
    <mergeCell ref="ORQ65:ORX66"/>
    <mergeCell ref="ORY65:OSF66"/>
    <mergeCell ref="OOO65:OOV66"/>
    <mergeCell ref="OOW65:OPD66"/>
    <mergeCell ref="OPE65:OPL66"/>
    <mergeCell ref="OPM65:OPT66"/>
    <mergeCell ref="OPU65:OQB66"/>
    <mergeCell ref="OQC65:OQJ66"/>
    <mergeCell ref="OXU65:OYB66"/>
    <mergeCell ref="OYC65:OYJ66"/>
    <mergeCell ref="OYK65:OYR66"/>
    <mergeCell ref="OYS65:OYZ66"/>
    <mergeCell ref="OZA65:OZH66"/>
    <mergeCell ref="OZI65:OZP66"/>
    <mergeCell ref="OVY65:OWF66"/>
    <mergeCell ref="OWG65:OWN66"/>
    <mergeCell ref="OWO65:OWV66"/>
    <mergeCell ref="OWW65:OXD66"/>
    <mergeCell ref="OXE65:OXL66"/>
    <mergeCell ref="OXM65:OXT66"/>
    <mergeCell ref="OUC65:OUJ66"/>
    <mergeCell ref="OUK65:OUR66"/>
    <mergeCell ref="OUS65:OUZ66"/>
    <mergeCell ref="OVA65:OVH66"/>
    <mergeCell ref="OVI65:OVP66"/>
    <mergeCell ref="OVQ65:OVX66"/>
    <mergeCell ref="PDI65:PDP66"/>
    <mergeCell ref="PDQ65:PDX66"/>
    <mergeCell ref="PDY65:PEF66"/>
    <mergeCell ref="PEG65:PEN66"/>
    <mergeCell ref="PEO65:PEV66"/>
    <mergeCell ref="PEW65:PFD66"/>
    <mergeCell ref="PBM65:PBT66"/>
    <mergeCell ref="PBU65:PCB66"/>
    <mergeCell ref="PCC65:PCJ66"/>
    <mergeCell ref="PCK65:PCR66"/>
    <mergeCell ref="PCS65:PCZ66"/>
    <mergeCell ref="PDA65:PDH66"/>
    <mergeCell ref="OZQ65:OZX66"/>
    <mergeCell ref="OZY65:PAF66"/>
    <mergeCell ref="PAG65:PAN66"/>
    <mergeCell ref="PAO65:PAV66"/>
    <mergeCell ref="PAW65:PBD66"/>
    <mergeCell ref="PBE65:PBL66"/>
    <mergeCell ref="PIW65:PJD66"/>
    <mergeCell ref="PJE65:PJL66"/>
    <mergeCell ref="PJM65:PJT66"/>
    <mergeCell ref="PJU65:PKB66"/>
    <mergeCell ref="PKC65:PKJ66"/>
    <mergeCell ref="PKK65:PKR66"/>
    <mergeCell ref="PHA65:PHH66"/>
    <mergeCell ref="PHI65:PHP66"/>
    <mergeCell ref="PHQ65:PHX66"/>
    <mergeCell ref="PHY65:PIF66"/>
    <mergeCell ref="PIG65:PIN66"/>
    <mergeCell ref="PIO65:PIV66"/>
    <mergeCell ref="PFE65:PFL66"/>
    <mergeCell ref="PFM65:PFT66"/>
    <mergeCell ref="PFU65:PGB66"/>
    <mergeCell ref="PGC65:PGJ66"/>
    <mergeCell ref="PGK65:PGR66"/>
    <mergeCell ref="PGS65:PGZ66"/>
    <mergeCell ref="POK65:POR66"/>
    <mergeCell ref="POS65:POZ66"/>
    <mergeCell ref="PPA65:PPH66"/>
    <mergeCell ref="PPI65:PPP66"/>
    <mergeCell ref="PPQ65:PPX66"/>
    <mergeCell ref="PPY65:PQF66"/>
    <mergeCell ref="PMO65:PMV66"/>
    <mergeCell ref="PMW65:PND66"/>
    <mergeCell ref="PNE65:PNL66"/>
    <mergeCell ref="PNM65:PNT66"/>
    <mergeCell ref="PNU65:POB66"/>
    <mergeCell ref="POC65:POJ66"/>
    <mergeCell ref="PKS65:PKZ66"/>
    <mergeCell ref="PLA65:PLH66"/>
    <mergeCell ref="PLI65:PLP66"/>
    <mergeCell ref="PLQ65:PLX66"/>
    <mergeCell ref="PLY65:PMF66"/>
    <mergeCell ref="PMG65:PMN66"/>
    <mergeCell ref="PTY65:PUF66"/>
    <mergeCell ref="PUG65:PUN66"/>
    <mergeCell ref="PUO65:PUV66"/>
    <mergeCell ref="PUW65:PVD66"/>
    <mergeCell ref="PVE65:PVL66"/>
    <mergeCell ref="PVM65:PVT66"/>
    <mergeCell ref="PSC65:PSJ66"/>
    <mergeCell ref="PSK65:PSR66"/>
    <mergeCell ref="PSS65:PSZ66"/>
    <mergeCell ref="PTA65:PTH66"/>
    <mergeCell ref="PTI65:PTP66"/>
    <mergeCell ref="PTQ65:PTX66"/>
    <mergeCell ref="PQG65:PQN66"/>
    <mergeCell ref="PQO65:PQV66"/>
    <mergeCell ref="PQW65:PRD66"/>
    <mergeCell ref="PRE65:PRL66"/>
    <mergeCell ref="PRM65:PRT66"/>
    <mergeCell ref="PRU65:PSB66"/>
    <mergeCell ref="PZM65:PZT66"/>
    <mergeCell ref="PZU65:QAB66"/>
    <mergeCell ref="QAC65:QAJ66"/>
    <mergeCell ref="QAK65:QAR66"/>
    <mergeCell ref="QAS65:QAZ66"/>
    <mergeCell ref="QBA65:QBH66"/>
    <mergeCell ref="PXQ65:PXX66"/>
    <mergeCell ref="PXY65:PYF66"/>
    <mergeCell ref="PYG65:PYN66"/>
    <mergeCell ref="PYO65:PYV66"/>
    <mergeCell ref="PYW65:PZD66"/>
    <mergeCell ref="PZE65:PZL66"/>
    <mergeCell ref="PVU65:PWB66"/>
    <mergeCell ref="PWC65:PWJ66"/>
    <mergeCell ref="PWK65:PWR66"/>
    <mergeCell ref="PWS65:PWZ66"/>
    <mergeCell ref="PXA65:PXH66"/>
    <mergeCell ref="PXI65:PXP66"/>
    <mergeCell ref="QFA65:QFH66"/>
    <mergeCell ref="QFI65:QFP66"/>
    <mergeCell ref="QFQ65:QFX66"/>
    <mergeCell ref="QFY65:QGF66"/>
    <mergeCell ref="QGG65:QGN66"/>
    <mergeCell ref="QGO65:QGV66"/>
    <mergeCell ref="QDE65:QDL66"/>
    <mergeCell ref="QDM65:QDT66"/>
    <mergeCell ref="QDU65:QEB66"/>
    <mergeCell ref="QEC65:QEJ66"/>
    <mergeCell ref="QEK65:QER66"/>
    <mergeCell ref="QES65:QEZ66"/>
    <mergeCell ref="QBI65:QBP66"/>
    <mergeCell ref="QBQ65:QBX66"/>
    <mergeCell ref="QBY65:QCF66"/>
    <mergeCell ref="QCG65:QCN66"/>
    <mergeCell ref="QCO65:QCV66"/>
    <mergeCell ref="QCW65:QDD66"/>
    <mergeCell ref="QKO65:QKV66"/>
    <mergeCell ref="QKW65:QLD66"/>
    <mergeCell ref="QLE65:QLL66"/>
    <mergeCell ref="QLM65:QLT66"/>
    <mergeCell ref="QLU65:QMB66"/>
    <mergeCell ref="QMC65:QMJ66"/>
    <mergeCell ref="QIS65:QIZ66"/>
    <mergeCell ref="QJA65:QJH66"/>
    <mergeCell ref="QJI65:QJP66"/>
    <mergeCell ref="QJQ65:QJX66"/>
    <mergeCell ref="QJY65:QKF66"/>
    <mergeCell ref="QKG65:QKN66"/>
    <mergeCell ref="QGW65:QHD66"/>
    <mergeCell ref="QHE65:QHL66"/>
    <mergeCell ref="QHM65:QHT66"/>
    <mergeCell ref="QHU65:QIB66"/>
    <mergeCell ref="QIC65:QIJ66"/>
    <mergeCell ref="QIK65:QIR66"/>
    <mergeCell ref="QQC65:QQJ66"/>
    <mergeCell ref="QQK65:QQR66"/>
    <mergeCell ref="QQS65:QQZ66"/>
    <mergeCell ref="QRA65:QRH66"/>
    <mergeCell ref="QRI65:QRP66"/>
    <mergeCell ref="QRQ65:QRX66"/>
    <mergeCell ref="QOG65:QON66"/>
    <mergeCell ref="QOO65:QOV66"/>
    <mergeCell ref="QOW65:QPD66"/>
    <mergeCell ref="QPE65:QPL66"/>
    <mergeCell ref="QPM65:QPT66"/>
    <mergeCell ref="QPU65:QQB66"/>
    <mergeCell ref="QMK65:QMR66"/>
    <mergeCell ref="QMS65:QMZ66"/>
    <mergeCell ref="QNA65:QNH66"/>
    <mergeCell ref="QNI65:QNP66"/>
    <mergeCell ref="QNQ65:QNX66"/>
    <mergeCell ref="QNY65:QOF66"/>
    <mergeCell ref="QVQ65:QVX66"/>
    <mergeCell ref="QVY65:QWF66"/>
    <mergeCell ref="QWG65:QWN66"/>
    <mergeCell ref="QWO65:QWV66"/>
    <mergeCell ref="QWW65:QXD66"/>
    <mergeCell ref="QXE65:QXL66"/>
    <mergeCell ref="QTU65:QUB66"/>
    <mergeCell ref="QUC65:QUJ66"/>
    <mergeCell ref="QUK65:QUR66"/>
    <mergeCell ref="QUS65:QUZ66"/>
    <mergeCell ref="QVA65:QVH66"/>
    <mergeCell ref="QVI65:QVP66"/>
    <mergeCell ref="QRY65:QSF66"/>
    <mergeCell ref="QSG65:QSN66"/>
    <mergeCell ref="QSO65:QSV66"/>
    <mergeCell ref="QSW65:QTD66"/>
    <mergeCell ref="QTE65:QTL66"/>
    <mergeCell ref="QTM65:QTT66"/>
    <mergeCell ref="RBE65:RBL66"/>
    <mergeCell ref="RBM65:RBT66"/>
    <mergeCell ref="RBU65:RCB66"/>
    <mergeCell ref="RCC65:RCJ66"/>
    <mergeCell ref="RCK65:RCR66"/>
    <mergeCell ref="RCS65:RCZ66"/>
    <mergeCell ref="QZI65:QZP66"/>
    <mergeCell ref="QZQ65:QZX66"/>
    <mergeCell ref="QZY65:RAF66"/>
    <mergeCell ref="RAG65:RAN66"/>
    <mergeCell ref="RAO65:RAV66"/>
    <mergeCell ref="RAW65:RBD66"/>
    <mergeCell ref="QXM65:QXT66"/>
    <mergeCell ref="QXU65:QYB66"/>
    <mergeCell ref="QYC65:QYJ66"/>
    <mergeCell ref="QYK65:QYR66"/>
    <mergeCell ref="QYS65:QYZ66"/>
    <mergeCell ref="QZA65:QZH66"/>
    <mergeCell ref="RGS65:RGZ66"/>
    <mergeCell ref="RHA65:RHH66"/>
    <mergeCell ref="RHI65:RHP66"/>
    <mergeCell ref="RHQ65:RHX66"/>
    <mergeCell ref="RHY65:RIF66"/>
    <mergeCell ref="RIG65:RIN66"/>
    <mergeCell ref="REW65:RFD66"/>
    <mergeCell ref="RFE65:RFL66"/>
    <mergeCell ref="RFM65:RFT66"/>
    <mergeCell ref="RFU65:RGB66"/>
    <mergeCell ref="RGC65:RGJ66"/>
    <mergeCell ref="RGK65:RGR66"/>
    <mergeCell ref="RDA65:RDH66"/>
    <mergeCell ref="RDI65:RDP66"/>
    <mergeCell ref="RDQ65:RDX66"/>
    <mergeCell ref="RDY65:REF66"/>
    <mergeCell ref="REG65:REN66"/>
    <mergeCell ref="REO65:REV66"/>
    <mergeCell ref="RMG65:RMN66"/>
    <mergeCell ref="RMO65:RMV66"/>
    <mergeCell ref="RMW65:RND66"/>
    <mergeCell ref="RNE65:RNL66"/>
    <mergeCell ref="RNM65:RNT66"/>
    <mergeCell ref="RNU65:ROB66"/>
    <mergeCell ref="RKK65:RKR66"/>
    <mergeCell ref="RKS65:RKZ66"/>
    <mergeCell ref="RLA65:RLH66"/>
    <mergeCell ref="RLI65:RLP66"/>
    <mergeCell ref="RLQ65:RLX66"/>
    <mergeCell ref="RLY65:RMF66"/>
    <mergeCell ref="RIO65:RIV66"/>
    <mergeCell ref="RIW65:RJD66"/>
    <mergeCell ref="RJE65:RJL66"/>
    <mergeCell ref="RJM65:RJT66"/>
    <mergeCell ref="RJU65:RKB66"/>
    <mergeCell ref="RKC65:RKJ66"/>
    <mergeCell ref="RRU65:RSB66"/>
    <mergeCell ref="RSC65:RSJ66"/>
    <mergeCell ref="RSK65:RSR66"/>
    <mergeCell ref="RSS65:RSZ66"/>
    <mergeCell ref="RTA65:RTH66"/>
    <mergeCell ref="RTI65:RTP66"/>
    <mergeCell ref="RPY65:RQF66"/>
    <mergeCell ref="RQG65:RQN66"/>
    <mergeCell ref="RQO65:RQV66"/>
    <mergeCell ref="RQW65:RRD66"/>
    <mergeCell ref="RRE65:RRL66"/>
    <mergeCell ref="RRM65:RRT66"/>
    <mergeCell ref="ROC65:ROJ66"/>
    <mergeCell ref="ROK65:ROR66"/>
    <mergeCell ref="ROS65:ROZ66"/>
    <mergeCell ref="RPA65:RPH66"/>
    <mergeCell ref="RPI65:RPP66"/>
    <mergeCell ref="RPQ65:RPX66"/>
    <mergeCell ref="RXI65:RXP66"/>
    <mergeCell ref="RXQ65:RXX66"/>
    <mergeCell ref="RXY65:RYF66"/>
    <mergeCell ref="RYG65:RYN66"/>
    <mergeCell ref="RYO65:RYV66"/>
    <mergeCell ref="RYW65:RZD66"/>
    <mergeCell ref="RVM65:RVT66"/>
    <mergeCell ref="RVU65:RWB66"/>
    <mergeCell ref="RWC65:RWJ66"/>
    <mergeCell ref="RWK65:RWR66"/>
    <mergeCell ref="RWS65:RWZ66"/>
    <mergeCell ref="RXA65:RXH66"/>
    <mergeCell ref="RTQ65:RTX66"/>
    <mergeCell ref="RTY65:RUF66"/>
    <mergeCell ref="RUG65:RUN66"/>
    <mergeCell ref="RUO65:RUV66"/>
    <mergeCell ref="RUW65:RVD66"/>
    <mergeCell ref="RVE65:RVL66"/>
    <mergeCell ref="SCW65:SDD66"/>
    <mergeCell ref="SDE65:SDL66"/>
    <mergeCell ref="SDM65:SDT66"/>
    <mergeCell ref="SDU65:SEB66"/>
    <mergeCell ref="SEC65:SEJ66"/>
    <mergeCell ref="SEK65:SER66"/>
    <mergeCell ref="SBA65:SBH66"/>
    <mergeCell ref="SBI65:SBP66"/>
    <mergeCell ref="SBQ65:SBX66"/>
    <mergeCell ref="SBY65:SCF66"/>
    <mergeCell ref="SCG65:SCN66"/>
    <mergeCell ref="SCO65:SCV66"/>
    <mergeCell ref="RZE65:RZL66"/>
    <mergeCell ref="RZM65:RZT66"/>
    <mergeCell ref="RZU65:SAB66"/>
    <mergeCell ref="SAC65:SAJ66"/>
    <mergeCell ref="SAK65:SAR66"/>
    <mergeCell ref="SAS65:SAZ66"/>
    <mergeCell ref="SIK65:SIR66"/>
    <mergeCell ref="SIS65:SIZ66"/>
    <mergeCell ref="SJA65:SJH66"/>
    <mergeCell ref="SJI65:SJP66"/>
    <mergeCell ref="SJQ65:SJX66"/>
    <mergeCell ref="SJY65:SKF66"/>
    <mergeCell ref="SGO65:SGV66"/>
    <mergeCell ref="SGW65:SHD66"/>
    <mergeCell ref="SHE65:SHL66"/>
    <mergeCell ref="SHM65:SHT66"/>
    <mergeCell ref="SHU65:SIB66"/>
    <mergeCell ref="SIC65:SIJ66"/>
    <mergeCell ref="SES65:SEZ66"/>
    <mergeCell ref="SFA65:SFH66"/>
    <mergeCell ref="SFI65:SFP66"/>
    <mergeCell ref="SFQ65:SFX66"/>
    <mergeCell ref="SFY65:SGF66"/>
    <mergeCell ref="SGG65:SGN66"/>
    <mergeCell ref="SNY65:SOF66"/>
    <mergeCell ref="SOG65:SON66"/>
    <mergeCell ref="SOO65:SOV66"/>
    <mergeCell ref="SOW65:SPD66"/>
    <mergeCell ref="SPE65:SPL66"/>
    <mergeCell ref="SPM65:SPT66"/>
    <mergeCell ref="SMC65:SMJ66"/>
    <mergeCell ref="SMK65:SMR66"/>
    <mergeCell ref="SMS65:SMZ66"/>
    <mergeCell ref="SNA65:SNH66"/>
    <mergeCell ref="SNI65:SNP66"/>
    <mergeCell ref="SNQ65:SNX66"/>
    <mergeCell ref="SKG65:SKN66"/>
    <mergeCell ref="SKO65:SKV66"/>
    <mergeCell ref="SKW65:SLD66"/>
    <mergeCell ref="SLE65:SLL66"/>
    <mergeCell ref="SLM65:SLT66"/>
    <mergeCell ref="SLU65:SMB66"/>
    <mergeCell ref="STM65:STT66"/>
    <mergeCell ref="STU65:SUB66"/>
    <mergeCell ref="SUC65:SUJ66"/>
    <mergeCell ref="SUK65:SUR66"/>
    <mergeCell ref="SUS65:SUZ66"/>
    <mergeCell ref="SVA65:SVH66"/>
    <mergeCell ref="SRQ65:SRX66"/>
    <mergeCell ref="SRY65:SSF66"/>
    <mergeCell ref="SSG65:SSN66"/>
    <mergeCell ref="SSO65:SSV66"/>
    <mergeCell ref="SSW65:STD66"/>
    <mergeCell ref="STE65:STL66"/>
    <mergeCell ref="SPU65:SQB66"/>
    <mergeCell ref="SQC65:SQJ66"/>
    <mergeCell ref="SQK65:SQR66"/>
    <mergeCell ref="SQS65:SQZ66"/>
    <mergeCell ref="SRA65:SRH66"/>
    <mergeCell ref="SRI65:SRP66"/>
    <mergeCell ref="SZA65:SZH66"/>
    <mergeCell ref="SZI65:SZP66"/>
    <mergeCell ref="SZQ65:SZX66"/>
    <mergeCell ref="SZY65:TAF66"/>
    <mergeCell ref="TAG65:TAN66"/>
    <mergeCell ref="TAO65:TAV66"/>
    <mergeCell ref="SXE65:SXL66"/>
    <mergeCell ref="SXM65:SXT66"/>
    <mergeCell ref="SXU65:SYB66"/>
    <mergeCell ref="SYC65:SYJ66"/>
    <mergeCell ref="SYK65:SYR66"/>
    <mergeCell ref="SYS65:SYZ66"/>
    <mergeCell ref="SVI65:SVP66"/>
    <mergeCell ref="SVQ65:SVX66"/>
    <mergeCell ref="SVY65:SWF66"/>
    <mergeCell ref="SWG65:SWN66"/>
    <mergeCell ref="SWO65:SWV66"/>
    <mergeCell ref="SWW65:SXD66"/>
    <mergeCell ref="TEO65:TEV66"/>
    <mergeCell ref="TEW65:TFD66"/>
    <mergeCell ref="TFE65:TFL66"/>
    <mergeCell ref="TFM65:TFT66"/>
    <mergeCell ref="TFU65:TGB66"/>
    <mergeCell ref="TGC65:TGJ66"/>
    <mergeCell ref="TCS65:TCZ66"/>
    <mergeCell ref="TDA65:TDH66"/>
    <mergeCell ref="TDI65:TDP66"/>
    <mergeCell ref="TDQ65:TDX66"/>
    <mergeCell ref="TDY65:TEF66"/>
    <mergeCell ref="TEG65:TEN66"/>
    <mergeCell ref="TAW65:TBD66"/>
    <mergeCell ref="TBE65:TBL66"/>
    <mergeCell ref="TBM65:TBT66"/>
    <mergeCell ref="TBU65:TCB66"/>
    <mergeCell ref="TCC65:TCJ66"/>
    <mergeCell ref="TCK65:TCR66"/>
    <mergeCell ref="TKC65:TKJ66"/>
    <mergeCell ref="TKK65:TKR66"/>
    <mergeCell ref="TKS65:TKZ66"/>
    <mergeCell ref="TLA65:TLH66"/>
    <mergeCell ref="TLI65:TLP66"/>
    <mergeCell ref="TLQ65:TLX66"/>
    <mergeCell ref="TIG65:TIN66"/>
    <mergeCell ref="TIO65:TIV66"/>
    <mergeCell ref="TIW65:TJD66"/>
    <mergeCell ref="TJE65:TJL66"/>
    <mergeCell ref="TJM65:TJT66"/>
    <mergeCell ref="TJU65:TKB66"/>
    <mergeCell ref="TGK65:TGR66"/>
    <mergeCell ref="TGS65:TGZ66"/>
    <mergeCell ref="THA65:THH66"/>
    <mergeCell ref="THI65:THP66"/>
    <mergeCell ref="THQ65:THX66"/>
    <mergeCell ref="THY65:TIF66"/>
    <mergeCell ref="TPQ65:TPX66"/>
    <mergeCell ref="TPY65:TQF66"/>
    <mergeCell ref="TQG65:TQN66"/>
    <mergeCell ref="TQO65:TQV66"/>
    <mergeCell ref="TQW65:TRD66"/>
    <mergeCell ref="TRE65:TRL66"/>
    <mergeCell ref="TNU65:TOB66"/>
    <mergeCell ref="TOC65:TOJ66"/>
    <mergeCell ref="TOK65:TOR66"/>
    <mergeCell ref="TOS65:TOZ66"/>
    <mergeCell ref="TPA65:TPH66"/>
    <mergeCell ref="TPI65:TPP66"/>
    <mergeCell ref="TLY65:TMF66"/>
    <mergeCell ref="TMG65:TMN66"/>
    <mergeCell ref="TMO65:TMV66"/>
    <mergeCell ref="TMW65:TND66"/>
    <mergeCell ref="TNE65:TNL66"/>
    <mergeCell ref="TNM65:TNT66"/>
    <mergeCell ref="TVE65:TVL66"/>
    <mergeCell ref="TVM65:TVT66"/>
    <mergeCell ref="TVU65:TWB66"/>
    <mergeCell ref="TWC65:TWJ66"/>
    <mergeCell ref="TWK65:TWR66"/>
    <mergeCell ref="TWS65:TWZ66"/>
    <mergeCell ref="TTI65:TTP66"/>
    <mergeCell ref="TTQ65:TTX66"/>
    <mergeCell ref="TTY65:TUF66"/>
    <mergeCell ref="TUG65:TUN66"/>
    <mergeCell ref="TUO65:TUV66"/>
    <mergeCell ref="TUW65:TVD66"/>
    <mergeCell ref="TRM65:TRT66"/>
    <mergeCell ref="TRU65:TSB66"/>
    <mergeCell ref="TSC65:TSJ66"/>
    <mergeCell ref="TSK65:TSR66"/>
    <mergeCell ref="TSS65:TSZ66"/>
    <mergeCell ref="TTA65:TTH66"/>
    <mergeCell ref="UAS65:UAZ66"/>
    <mergeCell ref="UBA65:UBH66"/>
    <mergeCell ref="UBI65:UBP66"/>
    <mergeCell ref="UBQ65:UBX66"/>
    <mergeCell ref="UBY65:UCF66"/>
    <mergeCell ref="UCG65:UCN66"/>
    <mergeCell ref="TYW65:TZD66"/>
    <mergeCell ref="TZE65:TZL66"/>
    <mergeCell ref="TZM65:TZT66"/>
    <mergeCell ref="TZU65:UAB66"/>
    <mergeCell ref="UAC65:UAJ66"/>
    <mergeCell ref="UAK65:UAR66"/>
    <mergeCell ref="TXA65:TXH66"/>
    <mergeCell ref="TXI65:TXP66"/>
    <mergeCell ref="TXQ65:TXX66"/>
    <mergeCell ref="TXY65:TYF66"/>
    <mergeCell ref="TYG65:TYN66"/>
    <mergeCell ref="TYO65:TYV66"/>
    <mergeCell ref="UGG65:UGN66"/>
    <mergeCell ref="UGO65:UGV66"/>
    <mergeCell ref="UGW65:UHD66"/>
    <mergeCell ref="UHE65:UHL66"/>
    <mergeCell ref="UHM65:UHT66"/>
    <mergeCell ref="UHU65:UIB66"/>
    <mergeCell ref="UEK65:UER66"/>
    <mergeCell ref="UES65:UEZ66"/>
    <mergeCell ref="UFA65:UFH66"/>
    <mergeCell ref="UFI65:UFP66"/>
    <mergeCell ref="UFQ65:UFX66"/>
    <mergeCell ref="UFY65:UGF66"/>
    <mergeCell ref="UCO65:UCV66"/>
    <mergeCell ref="UCW65:UDD66"/>
    <mergeCell ref="UDE65:UDL66"/>
    <mergeCell ref="UDM65:UDT66"/>
    <mergeCell ref="UDU65:UEB66"/>
    <mergeCell ref="UEC65:UEJ66"/>
    <mergeCell ref="ULU65:UMB66"/>
    <mergeCell ref="UMC65:UMJ66"/>
    <mergeCell ref="UMK65:UMR66"/>
    <mergeCell ref="UMS65:UMZ66"/>
    <mergeCell ref="UNA65:UNH66"/>
    <mergeCell ref="UNI65:UNP66"/>
    <mergeCell ref="UJY65:UKF66"/>
    <mergeCell ref="UKG65:UKN66"/>
    <mergeCell ref="UKO65:UKV66"/>
    <mergeCell ref="UKW65:ULD66"/>
    <mergeCell ref="ULE65:ULL66"/>
    <mergeCell ref="ULM65:ULT66"/>
    <mergeCell ref="UIC65:UIJ66"/>
    <mergeCell ref="UIK65:UIR66"/>
    <mergeCell ref="UIS65:UIZ66"/>
    <mergeCell ref="UJA65:UJH66"/>
    <mergeCell ref="UJI65:UJP66"/>
    <mergeCell ref="UJQ65:UJX66"/>
    <mergeCell ref="URI65:URP66"/>
    <mergeCell ref="URQ65:URX66"/>
    <mergeCell ref="URY65:USF66"/>
    <mergeCell ref="USG65:USN66"/>
    <mergeCell ref="USO65:USV66"/>
    <mergeCell ref="USW65:UTD66"/>
    <mergeCell ref="UPM65:UPT66"/>
    <mergeCell ref="UPU65:UQB66"/>
    <mergeCell ref="UQC65:UQJ66"/>
    <mergeCell ref="UQK65:UQR66"/>
    <mergeCell ref="UQS65:UQZ66"/>
    <mergeCell ref="URA65:URH66"/>
    <mergeCell ref="UNQ65:UNX66"/>
    <mergeCell ref="UNY65:UOF66"/>
    <mergeCell ref="UOG65:UON66"/>
    <mergeCell ref="UOO65:UOV66"/>
    <mergeCell ref="UOW65:UPD66"/>
    <mergeCell ref="UPE65:UPL66"/>
    <mergeCell ref="UWW65:UXD66"/>
    <mergeCell ref="UXE65:UXL66"/>
    <mergeCell ref="UXM65:UXT66"/>
    <mergeCell ref="UXU65:UYB66"/>
    <mergeCell ref="UYC65:UYJ66"/>
    <mergeCell ref="UYK65:UYR66"/>
    <mergeCell ref="UVA65:UVH66"/>
    <mergeCell ref="UVI65:UVP66"/>
    <mergeCell ref="UVQ65:UVX66"/>
    <mergeCell ref="UVY65:UWF66"/>
    <mergeCell ref="UWG65:UWN66"/>
    <mergeCell ref="UWO65:UWV66"/>
    <mergeCell ref="UTE65:UTL66"/>
    <mergeCell ref="UTM65:UTT66"/>
    <mergeCell ref="UTU65:UUB66"/>
    <mergeCell ref="UUC65:UUJ66"/>
    <mergeCell ref="UUK65:UUR66"/>
    <mergeCell ref="UUS65:UUZ66"/>
    <mergeCell ref="VCK65:VCR66"/>
    <mergeCell ref="VCS65:VCZ66"/>
    <mergeCell ref="VDA65:VDH66"/>
    <mergeCell ref="VDI65:VDP66"/>
    <mergeCell ref="VDQ65:VDX66"/>
    <mergeCell ref="VDY65:VEF66"/>
    <mergeCell ref="VAO65:VAV66"/>
    <mergeCell ref="VAW65:VBD66"/>
    <mergeCell ref="VBE65:VBL66"/>
    <mergeCell ref="VBM65:VBT66"/>
    <mergeCell ref="VBU65:VCB66"/>
    <mergeCell ref="VCC65:VCJ66"/>
    <mergeCell ref="UYS65:UYZ66"/>
    <mergeCell ref="UZA65:UZH66"/>
    <mergeCell ref="UZI65:UZP66"/>
    <mergeCell ref="UZQ65:UZX66"/>
    <mergeCell ref="UZY65:VAF66"/>
    <mergeCell ref="VAG65:VAN66"/>
    <mergeCell ref="VHY65:VIF66"/>
    <mergeCell ref="VIG65:VIN66"/>
    <mergeCell ref="VIO65:VIV66"/>
    <mergeCell ref="VIW65:VJD66"/>
    <mergeCell ref="VJE65:VJL66"/>
    <mergeCell ref="VJM65:VJT66"/>
    <mergeCell ref="VGC65:VGJ66"/>
    <mergeCell ref="VGK65:VGR66"/>
    <mergeCell ref="VGS65:VGZ66"/>
    <mergeCell ref="VHA65:VHH66"/>
    <mergeCell ref="VHI65:VHP66"/>
    <mergeCell ref="VHQ65:VHX66"/>
    <mergeCell ref="VEG65:VEN66"/>
    <mergeCell ref="VEO65:VEV66"/>
    <mergeCell ref="VEW65:VFD66"/>
    <mergeCell ref="VFE65:VFL66"/>
    <mergeCell ref="VFM65:VFT66"/>
    <mergeCell ref="VFU65:VGB66"/>
    <mergeCell ref="VNM65:VNT66"/>
    <mergeCell ref="VNU65:VOB66"/>
    <mergeCell ref="VOC65:VOJ66"/>
    <mergeCell ref="VOK65:VOR66"/>
    <mergeCell ref="VOS65:VOZ66"/>
    <mergeCell ref="VPA65:VPH66"/>
    <mergeCell ref="VLQ65:VLX66"/>
    <mergeCell ref="VLY65:VMF66"/>
    <mergeCell ref="VMG65:VMN66"/>
    <mergeCell ref="VMO65:VMV66"/>
    <mergeCell ref="VMW65:VND66"/>
    <mergeCell ref="VNE65:VNL66"/>
    <mergeCell ref="VJU65:VKB66"/>
    <mergeCell ref="VKC65:VKJ66"/>
    <mergeCell ref="VKK65:VKR66"/>
    <mergeCell ref="VKS65:VKZ66"/>
    <mergeCell ref="VLA65:VLH66"/>
    <mergeCell ref="VLI65:VLP66"/>
    <mergeCell ref="VTA65:VTH66"/>
    <mergeCell ref="VTI65:VTP66"/>
    <mergeCell ref="VTQ65:VTX66"/>
    <mergeCell ref="VTY65:VUF66"/>
    <mergeCell ref="VUG65:VUN66"/>
    <mergeCell ref="VUO65:VUV66"/>
    <mergeCell ref="VRE65:VRL66"/>
    <mergeCell ref="VRM65:VRT66"/>
    <mergeCell ref="VRU65:VSB66"/>
    <mergeCell ref="VSC65:VSJ66"/>
    <mergeCell ref="VSK65:VSR66"/>
    <mergeCell ref="VSS65:VSZ66"/>
    <mergeCell ref="VPI65:VPP66"/>
    <mergeCell ref="VPQ65:VPX66"/>
    <mergeCell ref="VPY65:VQF66"/>
    <mergeCell ref="VQG65:VQN66"/>
    <mergeCell ref="VQO65:VQV66"/>
    <mergeCell ref="VQW65:VRD66"/>
    <mergeCell ref="VYO65:VYV66"/>
    <mergeCell ref="VYW65:VZD66"/>
    <mergeCell ref="VZE65:VZL66"/>
    <mergeCell ref="VZM65:VZT66"/>
    <mergeCell ref="VZU65:WAB66"/>
    <mergeCell ref="WAC65:WAJ66"/>
    <mergeCell ref="VWS65:VWZ66"/>
    <mergeCell ref="VXA65:VXH66"/>
    <mergeCell ref="VXI65:VXP66"/>
    <mergeCell ref="VXQ65:VXX66"/>
    <mergeCell ref="VXY65:VYF66"/>
    <mergeCell ref="VYG65:VYN66"/>
    <mergeCell ref="VUW65:VVD66"/>
    <mergeCell ref="VVE65:VVL66"/>
    <mergeCell ref="VVM65:VVT66"/>
    <mergeCell ref="VVU65:VWB66"/>
    <mergeCell ref="VWC65:VWJ66"/>
    <mergeCell ref="VWK65:VWR66"/>
    <mergeCell ref="WEC65:WEJ66"/>
    <mergeCell ref="WEK65:WER66"/>
    <mergeCell ref="WES65:WEZ66"/>
    <mergeCell ref="WFA65:WFH66"/>
    <mergeCell ref="WFI65:WFP66"/>
    <mergeCell ref="WFQ65:WFX66"/>
    <mergeCell ref="WCG65:WCN66"/>
    <mergeCell ref="WCO65:WCV66"/>
    <mergeCell ref="WCW65:WDD66"/>
    <mergeCell ref="WDE65:WDL66"/>
    <mergeCell ref="WDM65:WDT66"/>
    <mergeCell ref="WDU65:WEB66"/>
    <mergeCell ref="WAK65:WAR66"/>
    <mergeCell ref="WAS65:WAZ66"/>
    <mergeCell ref="WBA65:WBH66"/>
    <mergeCell ref="WBI65:WBP66"/>
    <mergeCell ref="WBQ65:WBX66"/>
    <mergeCell ref="WBY65:WCF66"/>
    <mergeCell ref="WJQ65:WJX66"/>
    <mergeCell ref="WJY65:WKF66"/>
    <mergeCell ref="WKG65:WKN66"/>
    <mergeCell ref="WKO65:WKV66"/>
    <mergeCell ref="WKW65:WLD66"/>
    <mergeCell ref="WLE65:WLL66"/>
    <mergeCell ref="WHU65:WIB66"/>
    <mergeCell ref="WIC65:WIJ66"/>
    <mergeCell ref="WIK65:WIR66"/>
    <mergeCell ref="WIS65:WIZ66"/>
    <mergeCell ref="WJA65:WJH66"/>
    <mergeCell ref="WJI65:WJP66"/>
    <mergeCell ref="WFY65:WGF66"/>
    <mergeCell ref="WGG65:WGN66"/>
    <mergeCell ref="WGO65:WGV66"/>
    <mergeCell ref="WGW65:WHD66"/>
    <mergeCell ref="WHE65:WHL66"/>
    <mergeCell ref="WHM65:WHT66"/>
    <mergeCell ref="WPE65:WPL66"/>
    <mergeCell ref="WPM65:WPT66"/>
    <mergeCell ref="WPU65:WQB66"/>
    <mergeCell ref="WQC65:WQJ66"/>
    <mergeCell ref="WQK65:WQR66"/>
    <mergeCell ref="WQS65:WQZ66"/>
    <mergeCell ref="WNI65:WNP66"/>
    <mergeCell ref="WNQ65:WNX66"/>
    <mergeCell ref="WNY65:WOF66"/>
    <mergeCell ref="WOG65:WON66"/>
    <mergeCell ref="WOO65:WOV66"/>
    <mergeCell ref="WOW65:WPD66"/>
    <mergeCell ref="WLM65:WLT66"/>
    <mergeCell ref="WLU65:WMB66"/>
    <mergeCell ref="WMC65:WMJ66"/>
    <mergeCell ref="WMK65:WMR66"/>
    <mergeCell ref="WMS65:WMZ66"/>
    <mergeCell ref="WNA65:WNH66"/>
    <mergeCell ref="WYC65:WYJ66"/>
    <mergeCell ref="WUS65:WUZ66"/>
    <mergeCell ref="WVA65:WVH66"/>
    <mergeCell ref="WVI65:WVP66"/>
    <mergeCell ref="WVQ65:WVX66"/>
    <mergeCell ref="WVY65:WWF66"/>
    <mergeCell ref="WWG65:WWN66"/>
    <mergeCell ref="WSW65:WTD66"/>
    <mergeCell ref="WTE65:WTL66"/>
    <mergeCell ref="WTM65:WTT66"/>
    <mergeCell ref="WTU65:WUB66"/>
    <mergeCell ref="WUC65:WUJ66"/>
    <mergeCell ref="WUK65:WUR66"/>
    <mergeCell ref="WRA65:WRH66"/>
    <mergeCell ref="WRI65:WRP66"/>
    <mergeCell ref="WRQ65:WRX66"/>
    <mergeCell ref="WRY65:WSF66"/>
    <mergeCell ref="WSG65:WSN66"/>
    <mergeCell ref="WSO65:WSV66"/>
    <mergeCell ref="XDY65:XEF66"/>
    <mergeCell ref="XEG65:XEN66"/>
    <mergeCell ref="XEO65:XEV66"/>
    <mergeCell ref="XEW65:XFD66"/>
    <mergeCell ref="A58:H59"/>
    <mergeCell ref="B60:D61"/>
    <mergeCell ref="E60:G60"/>
    <mergeCell ref="B63:D64"/>
    <mergeCell ref="E63:G63"/>
    <mergeCell ref="XCC65:XCJ66"/>
    <mergeCell ref="XCK65:XCR66"/>
    <mergeCell ref="XCS65:XCZ66"/>
    <mergeCell ref="XDA65:XDH66"/>
    <mergeCell ref="XDI65:XDP66"/>
    <mergeCell ref="XDQ65:XDX66"/>
    <mergeCell ref="XAG65:XAN66"/>
    <mergeCell ref="XAO65:XAV66"/>
    <mergeCell ref="XAW65:XBD66"/>
    <mergeCell ref="XBE65:XBL66"/>
    <mergeCell ref="XBM65:XBT66"/>
    <mergeCell ref="XBU65:XCB66"/>
    <mergeCell ref="WYK65:WYR66"/>
    <mergeCell ref="WYS65:WYZ66"/>
    <mergeCell ref="WZA65:WZH66"/>
    <mergeCell ref="WZI65:WZP66"/>
    <mergeCell ref="WZQ65:WZX66"/>
    <mergeCell ref="WZY65:XAF66"/>
    <mergeCell ref="WWO65:WWV66"/>
    <mergeCell ref="WWW65:WXD66"/>
    <mergeCell ref="WXE65:WXL66"/>
    <mergeCell ref="WXM65:WXT66"/>
    <mergeCell ref="WXU65:WYB66"/>
    <mergeCell ref="B112:D113"/>
    <mergeCell ref="E112:G112"/>
    <mergeCell ref="B115:D116"/>
    <mergeCell ref="E115:G115"/>
    <mergeCell ref="B118:D119"/>
    <mergeCell ref="E118:G118"/>
    <mergeCell ref="B103:D104"/>
    <mergeCell ref="E103:G103"/>
    <mergeCell ref="B106:D107"/>
    <mergeCell ref="E106:G106"/>
    <mergeCell ref="B109:D110"/>
    <mergeCell ref="E109:G109"/>
    <mergeCell ref="B94:D95"/>
    <mergeCell ref="E94:G94"/>
    <mergeCell ref="B97:D98"/>
    <mergeCell ref="E97:G97"/>
    <mergeCell ref="B100:D101"/>
    <mergeCell ref="E100:G100"/>
    <mergeCell ref="B145:G146"/>
    <mergeCell ref="A137:H138"/>
    <mergeCell ref="B139:D140"/>
    <mergeCell ref="E139:G139"/>
    <mergeCell ref="B142:D143"/>
    <mergeCell ref="E142:G142"/>
    <mergeCell ref="E129:G130"/>
    <mergeCell ref="E132:G133"/>
    <mergeCell ref="B129:D130"/>
    <mergeCell ref="B132:D133"/>
    <mergeCell ref="B135:D136"/>
    <mergeCell ref="E135:G135"/>
    <mergeCell ref="A120:H121"/>
    <mergeCell ref="B122:D123"/>
    <mergeCell ref="E122:G122"/>
    <mergeCell ref="B125:D126"/>
    <mergeCell ref="E125:G125"/>
    <mergeCell ref="A127:H128"/>
  </mergeCells>
  <printOptions horizontalCentered="1" verticalCentered="1"/>
  <pageMargins left="0.11811023622047245" right="0.11811023622047245" top="0.78740157480314965" bottom="0.3937007874015748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6</vt:i4>
      </vt:variant>
    </vt:vector>
  </HeadingPairs>
  <TitlesOfParts>
    <vt:vector size="15" baseType="lpstr">
      <vt:lpstr>ORÇ</vt:lpstr>
      <vt:lpstr>CPUS</vt:lpstr>
      <vt:lpstr>Cotação ANP</vt:lpstr>
      <vt:lpstr>CRONO</vt:lpstr>
      <vt:lpstr>BDI</vt:lpstr>
      <vt:lpstr>Encargos</vt:lpstr>
      <vt:lpstr>BDI DIF.</vt:lpstr>
      <vt:lpstr>SICRO01-24 NDES</vt:lpstr>
      <vt:lpstr>MEMÓRIA DE CÁLCULO</vt:lpstr>
      <vt:lpstr>'BDI DIF.'!Area_de_impressao</vt:lpstr>
      <vt:lpstr>'Cotação ANP'!Area_de_impressao</vt:lpstr>
      <vt:lpstr>CPUS!Area_de_impressao</vt:lpstr>
      <vt:lpstr>CRONO!Area_de_impressao</vt:lpstr>
      <vt:lpstr>'MEMÓRIA DE CÁLCULO'!Area_de_impressao</vt:lpstr>
      <vt:lpstr>ORÇ!Area_de_impressao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</dc:creator>
  <cp:lastModifiedBy>Rogerio Reginato</cp:lastModifiedBy>
  <cp:lastPrinted>2026-01-22T11:12:31Z</cp:lastPrinted>
  <dcterms:created xsi:type="dcterms:W3CDTF">2018-09-05T19:29:48Z</dcterms:created>
  <dcterms:modified xsi:type="dcterms:W3CDTF">2026-01-22T13:11:23Z</dcterms:modified>
</cp:coreProperties>
</file>